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drawings/drawing17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omments3.xml" ContentType="application/vnd.openxmlformats-officedocument.spreadsheetml.comments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/>
  <bookViews>
    <workbookView xWindow="-15" yWindow="-15" windowWidth="6525" windowHeight="7140" activeTab="3"/>
  </bookViews>
  <sheets>
    <sheet name="Contents" sheetId="52957" r:id="rId1"/>
    <sheet name="Scatterplots &amp; R" sheetId="2" r:id="rId2"/>
    <sheet name="Prediction &amp; correlation" sheetId="8384" r:id="rId3"/>
    <sheet name="R^2 Reduction_of_errors" sheetId="52958" r:id="rId4"/>
    <sheet name="Regr_interactive" sheetId="3" r:id="rId5"/>
  </sheets>
  <definedNames>
    <definedName name="_r2_reduction">'R^2 Reduction_of_errors'!$A$1:$A$29</definedName>
    <definedName name="Additive_Beziehung">'Prediction &amp; correlation'!$A$90:$A$113</definedName>
    <definedName name="additivity2">'Prediction &amp; correlation'!$A$115:$A$139</definedName>
    <definedName name="contents">Contents!$A$1:$A$21</definedName>
    <definedName name="Einfache_Vorhersage">'Prediction &amp; correlation'!$A$1:$A$30</definedName>
    <definedName name="Für_jeden_Punkt__Additive_Beziehung">'Prediction &amp; correlation'!$A$90:$A$112</definedName>
    <definedName name="Lineare_Vorhersage">'Prediction &amp; correlation'!$A$34:$A$57</definedName>
    <definedName name="opt_anpass" localSheetId="4">Regr_interactive!$A$1:$A$25</definedName>
    <definedName name="opt_anpass">Regr_interactive!$A$1:$A$25</definedName>
    <definedName name="scatter1">'Scatterplots &amp; R'!$A$2:$A$25</definedName>
    <definedName name="scatter2">'Scatterplots &amp; R'!$A$30:$A$50</definedName>
    <definedName name="summofsquares" localSheetId="3">'R^2 Reduction_of_errors'!$M$1:$M$27</definedName>
    <definedName name="summofsquares">#REF!</definedName>
    <definedName name="verf_anpass" localSheetId="4">Regr_interactive!$A$30:$A$43</definedName>
    <definedName name="verf_anpass">Regr_interactive!$A$30:$A$43</definedName>
    <definedName name="Vergleich">'Prediction &amp; correlation'!$A$62:$A$85</definedName>
  </definedNames>
  <calcPr calcId="145621"/>
</workbook>
</file>

<file path=xl/calcChain.xml><?xml version="1.0" encoding="utf-8"?>
<calcChain xmlns="http://schemas.openxmlformats.org/spreadsheetml/2006/main">
  <c r="A11" i="52958" l="1"/>
  <c r="A12" i="52958"/>
  <c r="A13" i="52958"/>
  <c r="A14" i="52958"/>
  <c r="C14" i="52958"/>
  <c r="A16" i="52958"/>
  <c r="G18" i="52958"/>
  <c r="C21" i="52958"/>
  <c r="C25" i="52958"/>
  <c r="C27" i="52958"/>
  <c r="C23" i="3"/>
  <c r="D14" i="3"/>
  <c r="D15" i="3"/>
  <c r="F15" i="3" s="1"/>
  <c r="D16" i="3"/>
  <c r="F16" i="3" s="1"/>
  <c r="D17" i="3"/>
  <c r="F17" i="3" s="1"/>
  <c r="D18" i="3"/>
  <c r="F18" i="3" s="1"/>
  <c r="D19" i="3"/>
  <c r="F19" i="3" s="1"/>
  <c r="D20" i="3"/>
  <c r="F20" i="3" s="1"/>
  <c r="D21" i="3"/>
  <c r="F21" i="3" s="1"/>
  <c r="D22" i="3"/>
  <c r="F22" i="3" s="1"/>
  <c r="G9" i="3"/>
  <c r="G10" i="3"/>
  <c r="I9" i="3"/>
  <c r="J9" i="3"/>
  <c r="C9" i="3"/>
  <c r="D135" i="8384"/>
  <c r="D42" i="2"/>
  <c r="D19" i="2"/>
  <c r="D44" i="2"/>
  <c r="D20" i="2"/>
  <c r="C20" i="2"/>
  <c r="D21" i="2"/>
  <c r="F42" i="3"/>
  <c r="F40" i="3"/>
  <c r="H40" i="3"/>
  <c r="G40" i="3"/>
  <c r="C81" i="8384"/>
  <c r="C109" i="8384"/>
  <c r="C53" i="8384"/>
  <c r="E14" i="3" l="1"/>
  <c r="E15" i="3"/>
  <c r="G15" i="3" s="1"/>
  <c r="E16" i="3"/>
  <c r="G16" i="3" s="1"/>
  <c r="E17" i="3"/>
  <c r="G17" i="3" s="1"/>
  <c r="E18" i="3"/>
  <c r="G18" i="3" s="1"/>
  <c r="E19" i="3"/>
  <c r="G19" i="3" s="1"/>
  <c r="E20" i="3"/>
  <c r="G20" i="3" s="1"/>
  <c r="E21" i="3"/>
  <c r="G21" i="3" s="1"/>
  <c r="E22" i="3"/>
  <c r="G22" i="3" s="1"/>
  <c r="C10" i="3"/>
  <c r="G41" i="3"/>
  <c r="H15" i="3"/>
  <c r="H16" i="3"/>
  <c r="H17" i="3"/>
  <c r="H18" i="3"/>
  <c r="H19" i="3"/>
  <c r="H20" i="3"/>
  <c r="H21" i="3"/>
  <c r="H22" i="3"/>
  <c r="G24" i="3"/>
  <c r="F14" i="3"/>
  <c r="F23" i="3" s="1"/>
  <c r="D13" i="3"/>
  <c r="D23" i="3"/>
  <c r="G19" i="52958"/>
  <c r="C18" i="52958"/>
  <c r="C19" i="52958" s="1"/>
  <c r="C20" i="52958"/>
  <c r="N21" i="52958"/>
  <c r="C26" i="8384" s="1"/>
  <c r="C26" i="52958"/>
  <c r="E9" i="52958" l="1"/>
  <c r="F10" i="52958"/>
  <c r="N10" i="52958"/>
  <c r="E11" i="52958"/>
  <c r="F12" i="52958"/>
  <c r="N12" i="52958"/>
  <c r="E13" i="52958"/>
  <c r="E14" i="52958"/>
  <c r="E15" i="52958"/>
  <c r="E10" i="52958"/>
  <c r="E12" i="52958"/>
  <c r="E16" i="52958"/>
  <c r="F11" i="52958"/>
  <c r="N11" i="52958"/>
  <c r="F13" i="52958"/>
  <c r="N13" i="52958"/>
  <c r="F14" i="52958"/>
  <c r="N14" i="52958"/>
  <c r="F15" i="52958"/>
  <c r="N15" i="52958"/>
  <c r="I21" i="3"/>
  <c r="J21" i="3"/>
  <c r="I19" i="3"/>
  <c r="J19" i="3"/>
  <c r="I17" i="3"/>
  <c r="J17" i="3"/>
  <c r="I15" i="3"/>
  <c r="J15" i="3"/>
  <c r="H41" i="3"/>
  <c r="H13" i="3"/>
  <c r="H11" i="52958"/>
  <c r="H13" i="52958"/>
  <c r="H14" i="52958"/>
  <c r="H15" i="52958"/>
  <c r="H10" i="52958"/>
  <c r="H12" i="52958"/>
  <c r="I22" i="3"/>
  <c r="J22" i="3"/>
  <c r="I20" i="3"/>
  <c r="J20" i="3"/>
  <c r="I18" i="3"/>
  <c r="J18" i="3"/>
  <c r="I16" i="3"/>
  <c r="J16" i="3"/>
  <c r="H14" i="3"/>
  <c r="G14" i="3"/>
  <c r="G23" i="3" s="1"/>
  <c r="G42" i="3" s="1"/>
  <c r="E23" i="3"/>
  <c r="J14" i="3" l="1"/>
  <c r="J23" i="3" s="1"/>
  <c r="H42" i="3" s="1"/>
  <c r="I14" i="3"/>
  <c r="I23" i="3" s="1"/>
  <c r="H23" i="3"/>
  <c r="I12" i="52958"/>
  <c r="K12" i="52958"/>
  <c r="R12" i="52958" s="1"/>
  <c r="K15" i="52958"/>
  <c r="R15" i="52958" s="1"/>
  <c r="I15" i="52958"/>
  <c r="K13" i="52958"/>
  <c r="R13" i="52958" s="1"/>
  <c r="I13" i="52958"/>
  <c r="E20" i="52958"/>
  <c r="E18" i="52958"/>
  <c r="E19" i="52958" s="1"/>
  <c r="F18" i="52958"/>
  <c r="F19" i="52958" s="1"/>
  <c r="F20" i="52958"/>
  <c r="G26" i="3"/>
  <c r="G27" i="3" s="1"/>
  <c r="I10" i="52958"/>
  <c r="H18" i="52958"/>
  <c r="H19" i="52958" s="1"/>
  <c r="P13" i="52958" s="1"/>
  <c r="K10" i="52958"/>
  <c r="P10" i="52958"/>
  <c r="H20" i="52958"/>
  <c r="P14" i="52958"/>
  <c r="I14" i="52958"/>
  <c r="K14" i="52958"/>
  <c r="R14" i="52958" s="1"/>
  <c r="K11" i="52958"/>
  <c r="R11" i="52958" s="1"/>
  <c r="P11" i="52958"/>
  <c r="I11" i="52958"/>
  <c r="N20" i="52958"/>
  <c r="R10" i="52958" l="1"/>
  <c r="R20" i="52958" s="1"/>
  <c r="K18" i="52958"/>
  <c r="K19" i="52958" s="1"/>
  <c r="K20" i="52958"/>
  <c r="I20" i="52958"/>
  <c r="I18" i="52958"/>
  <c r="I19" i="52958" s="1"/>
  <c r="P15" i="52958"/>
  <c r="P12" i="52958"/>
  <c r="P20" i="52958" s="1"/>
</calcChain>
</file>

<file path=xl/comments1.xml><?xml version="1.0" encoding="utf-8"?>
<comments xmlns="http://schemas.openxmlformats.org/spreadsheetml/2006/main">
  <authors>
    <author>r</author>
  </authors>
  <commentList>
    <comment ref="E19" authorId="0">
      <text>
        <r>
          <rPr>
            <sz val="8"/>
            <color indexed="81"/>
            <rFont val="Tahoma"/>
            <family val="2"/>
          </rPr>
          <t>Hilfsgröße zur Steuerung
der vertikalen Koordinate</t>
        </r>
      </text>
    </comment>
    <comment ref="E42" authorId="0">
      <text>
        <r>
          <rPr>
            <sz val="8"/>
            <color indexed="81"/>
            <rFont val="Tahoma"/>
            <family val="2"/>
          </rPr>
          <t>Hilfsgröße zur Steuerung
der vertikalen Koordinate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r</author>
  </authors>
  <commentList>
    <comment ref="N18" authorId="0">
      <text>
        <r>
          <rPr>
            <b/>
            <sz val="14"/>
            <color indexed="23"/>
            <rFont val="Tahoma"/>
            <family val="2"/>
          </rPr>
          <t xml:space="preserve"> </t>
        </r>
        <r>
          <rPr>
            <sz val="14"/>
            <color indexed="23"/>
            <rFont val="Tahoma"/>
            <family val="2"/>
          </rPr>
          <t>Variation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23"/>
            <rFont val="Tahoma"/>
            <family val="2"/>
          </rPr>
          <t>in data</t>
        </r>
        <r>
          <rPr>
            <sz val="14"/>
            <color indexed="81"/>
            <rFont val="Tahoma"/>
            <family val="2"/>
          </rPr>
          <t xml:space="preserve"> = 
uncertainty / imprecison 
of information</t>
        </r>
      </text>
    </comment>
    <comment ref="P18" authorId="0">
      <text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sz val="14"/>
            <color indexed="12"/>
            <rFont val="Tahoma"/>
            <family val="2"/>
          </rPr>
          <t>Variation of fitted points</t>
        </r>
        <r>
          <rPr>
            <sz val="14"/>
            <color indexed="81"/>
            <rFont val="Tahoma"/>
            <family val="2"/>
          </rPr>
          <t xml:space="preserve"> = 
explained by model</t>
        </r>
      </text>
    </comment>
    <comment ref="Q18" authorId="0">
      <text>
        <r>
          <rPr>
            <sz val="14"/>
            <color indexed="53"/>
            <rFont val="Tahoma"/>
            <family val="2"/>
          </rPr>
          <t xml:space="preserve"> variation of residuals</t>
        </r>
        <r>
          <rPr>
            <sz val="14"/>
            <color indexed="81"/>
            <rFont val="Tahoma"/>
            <family val="2"/>
          </rPr>
          <t xml:space="preserve">
= remaining, 
</t>
        </r>
        <r>
          <rPr>
            <sz val="14"/>
            <color indexed="53"/>
            <rFont val="Tahoma"/>
            <family val="2"/>
          </rPr>
          <t>reduced</t>
        </r>
        <r>
          <rPr>
            <sz val="14"/>
            <color indexed="81"/>
            <rFont val="Tahoma"/>
            <family val="2"/>
          </rPr>
          <t xml:space="preserve"> uncertainty</t>
        </r>
      </text>
    </comment>
    <comment ref="L20" authorId="0">
      <text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sz val="16"/>
            <color indexed="23"/>
            <rFont val="Tahoma"/>
            <family val="2"/>
          </rPr>
          <t>Variation</t>
        </r>
      </text>
    </comment>
    <comment ref="O20" authorId="0">
      <text>
        <r>
          <rPr>
            <sz val="14"/>
            <color indexed="12"/>
            <rFont val="Tahoma"/>
            <family val="2"/>
          </rPr>
          <t>explained</t>
        </r>
      </text>
    </comment>
    <comment ref="Q20" authorId="0">
      <text>
        <r>
          <rPr>
            <sz val="16"/>
            <color indexed="53"/>
            <rFont val="Tahoma"/>
            <family val="2"/>
          </rPr>
          <t>not 
explained</t>
        </r>
      </text>
    </comment>
    <comment ref="A21" authorId="1">
      <text>
        <r>
          <rPr>
            <sz val="8"/>
            <color indexed="81"/>
            <rFont val="Tahoma"/>
            <family val="2"/>
          </rPr>
          <t>Berechnung von Achsenabschnitt und Steigung 
exakt weiter unten</t>
        </r>
      </text>
    </comment>
    <comment ref="N21" authorId="0">
      <text>
        <r>
          <rPr>
            <b/>
            <sz val="14"/>
            <color indexed="81"/>
            <rFont val="Tahoma"/>
            <family val="2"/>
          </rPr>
          <t>R</t>
        </r>
        <r>
          <rPr>
            <b/>
            <vertAlign val="superscript"/>
            <sz val="14"/>
            <color indexed="81"/>
            <rFont val="Tahoma"/>
            <family val="2"/>
          </rPr>
          <t>2</t>
        </r>
      </text>
    </comment>
    <comment ref="P21" authorId="0">
      <text>
        <r>
          <rPr>
            <sz val="16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Tahoma"/>
            <family val="2"/>
          </rPr>
          <t>R</t>
        </r>
        <r>
          <rPr>
            <vertAlign val="superscript"/>
            <sz val="14"/>
            <color indexed="81"/>
            <rFont val="Tahoma"/>
            <family val="2"/>
          </rPr>
          <t>2</t>
        </r>
        <r>
          <rPr>
            <sz val="14"/>
            <color indexed="81"/>
            <rFont val="Tahoma"/>
            <family val="2"/>
          </rPr>
          <t xml:space="preserve"> = proportion of 
</t>
        </r>
        <r>
          <rPr>
            <sz val="14"/>
            <color indexed="12"/>
            <rFont val="Tahoma"/>
            <family val="2"/>
          </rPr>
          <t>explained</t>
        </r>
        <r>
          <rPr>
            <sz val="14"/>
            <color indexed="81"/>
            <rFont val="Tahoma"/>
            <family val="2"/>
          </rPr>
          <t xml:space="preserve"> variation 
to </t>
        </r>
        <r>
          <rPr>
            <sz val="14"/>
            <color indexed="23"/>
            <rFont val="Tahoma"/>
            <family val="2"/>
          </rPr>
          <t>total</t>
        </r>
        <r>
          <rPr>
            <sz val="14"/>
            <color indexed="81"/>
            <rFont val="Tahoma"/>
            <family val="2"/>
          </rPr>
          <t xml:space="preserve"> variation</t>
        </r>
      </text>
    </comment>
    <comment ref="Q21" authorId="0">
      <text>
        <r>
          <rPr>
            <sz val="14"/>
            <color indexed="81"/>
            <rFont val="Tahoma"/>
            <family val="2"/>
          </rPr>
          <t>factor of</t>
        </r>
        <r>
          <rPr>
            <sz val="14"/>
            <color indexed="53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improvement: </t>
        </r>
        <r>
          <rPr>
            <sz val="14"/>
            <color indexed="53"/>
            <rFont val="Tahoma"/>
            <family val="2"/>
          </rPr>
          <t>1-R</t>
        </r>
        <r>
          <rPr>
            <vertAlign val="superscript"/>
            <sz val="14"/>
            <color indexed="53"/>
            <rFont val="Tahoma"/>
            <family val="2"/>
          </rPr>
          <t>2</t>
        </r>
      </text>
    </comment>
    <comment ref="B24" authorId="1">
      <text>
        <r>
          <rPr>
            <sz val="14"/>
            <color indexed="81"/>
            <rFont val="Tahoma"/>
            <family val="2"/>
          </rPr>
          <t>Variance of residuals is smaller</t>
        </r>
      </text>
    </comment>
    <comment ref="C28" authorId="1">
      <text>
        <r>
          <rPr>
            <sz val="12"/>
            <color indexed="12"/>
            <rFont val="Tahoma"/>
            <family val="2"/>
          </rPr>
          <t>subsidiary number to steer x</t>
        </r>
      </text>
    </comment>
  </commentList>
</comments>
</file>

<file path=xl/comments3.xml><?xml version="1.0" encoding="utf-8"?>
<comments xmlns="http://schemas.openxmlformats.org/spreadsheetml/2006/main">
  <authors>
    <author>r</author>
  </authors>
  <commentList>
    <comment ref="F8" authorId="0">
      <text>
        <r>
          <rPr>
            <sz val="14"/>
            <color indexed="12"/>
            <rFont val="Tahoma"/>
            <family val="2"/>
          </rPr>
          <t>LS</t>
        </r>
        <r>
          <rPr>
            <sz val="14"/>
            <color indexed="81"/>
            <rFont val="Tahoma"/>
            <family val="2"/>
          </rPr>
          <t xml:space="preserve"> = least squares method</t>
        </r>
      </text>
    </comment>
    <comment ref="C9" authorId="0">
      <text>
        <r>
          <rPr>
            <sz val="14"/>
            <color indexed="53"/>
            <rFont val="Tahoma"/>
            <family val="2"/>
          </rPr>
          <t>changes a</t>
        </r>
        <r>
          <rPr>
            <sz val="14"/>
            <color indexed="81"/>
            <rFont val="Tahoma"/>
            <family val="2"/>
          </rPr>
          <t xml:space="preserve"> from 
0 to 1,5 </t>
        </r>
        <r>
          <rPr>
            <sz val="14"/>
            <color indexed="12"/>
            <rFont val="Tahoma"/>
            <family val="2"/>
          </rPr>
          <t>a</t>
        </r>
        <r>
          <rPr>
            <vertAlign val="superscript"/>
            <sz val="10"/>
            <color indexed="12"/>
            <rFont val="Tahoma"/>
            <family val="2"/>
          </rPr>
          <t>*</t>
        </r>
      </text>
    </comment>
    <comment ref="G9" authorId="0">
      <text>
        <r>
          <rPr>
            <sz val="14"/>
            <color indexed="12"/>
            <rFont val="Tahoma"/>
            <family val="2"/>
          </rPr>
          <t>a</t>
        </r>
        <r>
          <rPr>
            <vertAlign val="superscript"/>
            <sz val="14"/>
            <color indexed="12"/>
            <rFont val="Tahoma"/>
            <family val="2"/>
          </rPr>
          <t>*</t>
        </r>
        <r>
          <rPr>
            <sz val="14"/>
            <color indexed="81"/>
            <rFont val="Tahoma"/>
            <family val="2"/>
          </rPr>
          <t xml:space="preserve">  LS solution</t>
        </r>
      </text>
    </comment>
    <comment ref="G10" authorId="0">
      <text>
        <r>
          <rPr>
            <sz val="14"/>
            <color indexed="12"/>
            <rFont val="Tahoma"/>
            <family val="2"/>
          </rPr>
          <t>b</t>
        </r>
        <r>
          <rPr>
            <vertAlign val="superscript"/>
            <sz val="14"/>
            <color indexed="12"/>
            <rFont val="Tahoma"/>
            <family val="2"/>
          </rPr>
          <t>*</t>
        </r>
        <r>
          <rPr>
            <sz val="14"/>
            <color indexed="81"/>
            <rFont val="Tahoma"/>
            <family val="2"/>
          </rPr>
          <t xml:space="preserve">  LS solution</t>
        </r>
      </text>
    </comment>
    <comment ref="J23" authorId="0">
      <text>
        <r>
          <rPr>
            <sz val="14"/>
            <color indexed="81"/>
            <rFont val="Tahoma"/>
            <family val="2"/>
          </rPr>
          <t>Summe der</t>
        </r>
        <r>
          <rPr>
            <sz val="14"/>
            <color indexed="12"/>
            <rFont val="Tahoma"/>
            <family val="2"/>
          </rPr>
          <t xml:space="preserve">
Fehler-
quadrate
</t>
        </r>
        <r>
          <rPr>
            <sz val="14"/>
            <color indexed="81"/>
            <rFont val="Tahoma"/>
            <family val="2"/>
          </rPr>
          <t>ist zu</t>
        </r>
        <r>
          <rPr>
            <sz val="14"/>
            <color indexed="12"/>
            <rFont val="Tahoma"/>
            <family val="2"/>
          </rPr>
          <t xml:space="preserve"> 
minimieren</t>
        </r>
      </text>
    </comment>
    <comment ref="C37" authorId="0">
      <text>
        <r>
          <rPr>
            <sz val="14"/>
            <color indexed="81"/>
            <rFont val="Tahoma"/>
            <family val="2"/>
          </rPr>
          <t xml:space="preserve">das </t>
        </r>
        <r>
          <rPr>
            <sz val="14"/>
            <color indexed="12"/>
            <rFont val="Tahoma"/>
            <family val="2"/>
          </rPr>
          <t>Minimum</t>
        </r>
        <r>
          <rPr>
            <sz val="14"/>
            <color indexed="81"/>
            <rFont val="Tahoma"/>
            <family val="2"/>
          </rPr>
          <t xml:space="preserve"> ist </t>
        </r>
        <r>
          <rPr>
            <sz val="14"/>
            <color indexed="12"/>
            <rFont val="Tahoma"/>
            <family val="2"/>
          </rPr>
          <t>sehr flach</t>
        </r>
        <r>
          <rPr>
            <sz val="14"/>
            <color indexed="81"/>
            <rFont val="Tahoma"/>
            <family val="2"/>
          </rPr>
          <t>!</t>
        </r>
      </text>
    </comment>
  </commentList>
</comments>
</file>

<file path=xl/sharedStrings.xml><?xml version="1.0" encoding="utf-8"?>
<sst xmlns="http://schemas.openxmlformats.org/spreadsheetml/2006/main" count="239" uniqueCount="154">
  <si>
    <t>x</t>
  </si>
  <si>
    <t>y</t>
  </si>
  <si>
    <t>F</t>
  </si>
  <si>
    <t>R=</t>
  </si>
  <si>
    <t>scatter 2</t>
  </si>
  <si>
    <t>scatter 1</t>
  </si>
  <si>
    <t xml:space="preserve"> = </t>
  </si>
  <si>
    <t xml:space="preserve"> +</t>
  </si>
  <si>
    <t>=</t>
  </si>
  <si>
    <t>a</t>
  </si>
  <si>
    <t>b</t>
  </si>
  <si>
    <t xml:space="preserve">LS </t>
  </si>
  <si>
    <t>"Optimizing" the regression line by changing the parameters systematically</t>
  </si>
  <si>
    <t>Visual fitting</t>
  </si>
  <si>
    <t>naive</t>
  </si>
  <si>
    <t>comparison</t>
  </si>
  <si>
    <t>estimations</t>
  </si>
  <si>
    <t>data</t>
  </si>
  <si>
    <t>dependent</t>
  </si>
  <si>
    <t>model for y: mean</t>
  </si>
  <si>
    <t>prediction</t>
  </si>
  <si>
    <t>residuals</t>
  </si>
  <si>
    <t>lin. model for y</t>
  </si>
  <si>
    <t>prediction = fit</t>
  </si>
  <si>
    <t>resid</t>
  </si>
  <si>
    <t>model</t>
  </si>
  <si>
    <t>Errors of prediction with different models</t>
  </si>
  <si>
    <t>An additive relation for variances and sums of squares</t>
  </si>
  <si>
    <t>Correlation</t>
  </si>
  <si>
    <t>Additive relation for single data: data = fit + residual</t>
  </si>
  <si>
    <t>Comparison of predictions</t>
  </si>
  <si>
    <t>Linear predictions</t>
  </si>
  <si>
    <t>Naive prediction for the dependent variable</t>
  </si>
  <si>
    <t>Prediction and correlation</t>
  </si>
  <si>
    <t>Scatterplots and correlation</t>
  </si>
  <si>
    <t xml:space="preserve">A single point may strongly influence R and the regression line </t>
  </si>
  <si>
    <t>A single point may "produce" a non-existent "relation"</t>
  </si>
  <si>
    <t>independent</t>
  </si>
  <si>
    <t>correlation coefficient</t>
  </si>
  <si>
    <t>Study how R measures the quality of predictions</t>
  </si>
  <si>
    <t>residual</t>
  </si>
  <si>
    <t>Naive prediction</t>
  </si>
  <si>
    <t>Linear prediction</t>
  </si>
  <si>
    <t>Comparison</t>
  </si>
  <si>
    <t>Additive relation</t>
  </si>
  <si>
    <t>Try to find out how R measures the strength of the relation</t>
  </si>
  <si>
    <t>Additive decomposition of errors: total error = explained + residual</t>
  </si>
  <si>
    <t>Naive prediction of the dependent variable: predict always the mean of y</t>
  </si>
  <si>
    <r>
      <t>errors</t>
    </r>
    <r>
      <rPr>
        <sz val="14"/>
        <rFont val="Tahoma"/>
      </rPr>
      <t xml:space="preserve"> of prediction</t>
    </r>
  </si>
  <si>
    <r>
      <t xml:space="preserve">Naive prediction =                predict the mean </t>
    </r>
    <r>
      <rPr>
        <sz val="14"/>
        <rFont val="Symbol"/>
        <family val="1"/>
        <charset val="2"/>
      </rPr>
      <t>`</t>
    </r>
    <r>
      <rPr>
        <sz val="14"/>
        <rFont val="Tahoma"/>
        <family val="2"/>
      </rPr>
      <t>y</t>
    </r>
  </si>
  <si>
    <t>Least square (LS) prediction of the dependent variable: predict the point on the LS line</t>
  </si>
  <si>
    <t>Comparison of LS and naive predictions</t>
  </si>
  <si>
    <r>
      <t xml:space="preserve">Change the </t>
    </r>
    <r>
      <rPr>
        <sz val="14"/>
        <color indexed="16"/>
        <rFont val="Tahoma"/>
        <family val="2"/>
      </rPr>
      <t>red point</t>
    </r>
    <r>
      <rPr>
        <sz val="14"/>
        <rFont val="Tahoma"/>
      </rPr>
      <t xml:space="preserve"> with the slider</t>
    </r>
  </si>
  <si>
    <r>
      <t>and study</t>
    </r>
    <r>
      <rPr>
        <sz val="14"/>
        <color indexed="16"/>
        <rFont val="Tahoma"/>
        <family val="2"/>
      </rPr>
      <t xml:space="preserve"> its influence on</t>
    </r>
  </si>
  <si>
    <t xml:space="preserve">empirical deviation </t>
  </si>
  <si>
    <t>explained deviation</t>
  </si>
  <si>
    <t>fit /  model</t>
  </si>
  <si>
    <t>not explained deviation</t>
  </si>
  <si>
    <t>The decomposition holds for all values of R</t>
  </si>
  <si>
    <t>predicted values</t>
  </si>
  <si>
    <t>High correlation means great reduction in residuals to LS compared to naive line</t>
  </si>
  <si>
    <r>
      <t>y</t>
    </r>
    <r>
      <rPr>
        <vertAlign val="subscript"/>
        <sz val="14"/>
        <rFont val="Tahoma"/>
        <family val="2"/>
      </rPr>
      <t>i</t>
    </r>
    <r>
      <rPr>
        <sz val="14"/>
        <rFont val="Tahoma"/>
      </rPr>
      <t xml:space="preserve"> - </t>
    </r>
    <r>
      <rPr>
        <sz val="14"/>
        <rFont val="Symbol"/>
        <family val="1"/>
        <charset val="2"/>
      </rPr>
      <t>`</t>
    </r>
    <r>
      <rPr>
        <sz val="14"/>
        <rFont val="Tahoma"/>
        <family val="2"/>
      </rPr>
      <t>y</t>
    </r>
  </si>
  <si>
    <t>Residuals:</t>
  </si>
  <si>
    <t>LS</t>
  </si>
  <si>
    <r>
      <t>fitted y</t>
    </r>
    <r>
      <rPr>
        <vertAlign val="subscript"/>
        <sz val="14"/>
        <rFont val="Tahoma"/>
        <family val="2"/>
      </rPr>
      <t>i</t>
    </r>
    <r>
      <rPr>
        <sz val="14"/>
        <rFont val="Tahoma"/>
      </rPr>
      <t xml:space="preserve"> - </t>
    </r>
    <r>
      <rPr>
        <sz val="14"/>
        <rFont val="Symbol"/>
        <family val="1"/>
        <charset val="2"/>
      </rPr>
      <t>`</t>
    </r>
    <r>
      <rPr>
        <sz val="14"/>
        <rFont val="Tahoma"/>
        <family val="2"/>
      </rPr>
      <t>y</t>
    </r>
  </si>
  <si>
    <r>
      <t>y</t>
    </r>
    <r>
      <rPr>
        <vertAlign val="subscript"/>
        <sz val="14"/>
        <rFont val="Tahoma"/>
        <family val="2"/>
      </rPr>
      <t>i</t>
    </r>
    <r>
      <rPr>
        <sz val="14"/>
        <rFont val="Tahoma"/>
        <family val="2"/>
      </rPr>
      <t xml:space="preserve"> - fitted y</t>
    </r>
  </si>
  <si>
    <t>explained</t>
  </si>
  <si>
    <t>unexplained</t>
  </si>
  <si>
    <t>total</t>
  </si>
  <si>
    <t>Additive decomposition of errors: a second view</t>
  </si>
  <si>
    <t>Additivity 2</t>
  </si>
  <si>
    <t>Contents</t>
  </si>
  <si>
    <t>Which procedure is better?</t>
  </si>
  <si>
    <t>Predict the y of the point on the LS line</t>
  </si>
  <si>
    <t>Additivity: total error = explained + residual</t>
  </si>
  <si>
    <t>Errors of naive and Least square (LS) predictions are studied and compared to R.</t>
  </si>
  <si>
    <r>
      <t>R</t>
    </r>
    <r>
      <rPr>
        <b/>
        <vertAlign val="superscript"/>
        <sz val="14"/>
        <rFont val="Tahoma"/>
        <family val="2"/>
      </rPr>
      <t>2</t>
    </r>
    <r>
      <rPr>
        <b/>
        <sz val="14"/>
        <rFont val="Tahoma"/>
        <family val="2"/>
      </rPr>
      <t xml:space="preserve"> as reduction of errors: an additive relation</t>
    </r>
  </si>
  <si>
    <t>Additive relation: a second view</t>
  </si>
  <si>
    <r>
      <t>R</t>
    </r>
    <r>
      <rPr>
        <vertAlign val="superscript"/>
        <sz val="14"/>
        <color indexed="22"/>
        <rFont val="Tahoma"/>
      </rPr>
      <t>2</t>
    </r>
  </si>
  <si>
    <r>
      <t xml:space="preserve">y = </t>
    </r>
    <r>
      <rPr>
        <sz val="14"/>
        <color indexed="53"/>
        <rFont val="Tahoma"/>
        <family val="2"/>
      </rPr>
      <t>a</t>
    </r>
    <r>
      <rPr>
        <sz val="14"/>
        <rFont val="Tahoma"/>
        <family val="2"/>
      </rPr>
      <t xml:space="preserve"> + </t>
    </r>
    <r>
      <rPr>
        <sz val="14"/>
        <color indexed="53"/>
        <rFont val="Tahoma"/>
        <family val="2"/>
      </rPr>
      <t>b</t>
    </r>
    <r>
      <rPr>
        <sz val="8"/>
        <color indexed="53"/>
        <rFont val="Tahoma"/>
        <family val="2"/>
      </rPr>
      <t xml:space="preserve"> </t>
    </r>
    <r>
      <rPr>
        <sz val="8"/>
        <rFont val="Tahoma"/>
        <family val="2"/>
      </rPr>
      <t xml:space="preserve">* </t>
    </r>
    <r>
      <rPr>
        <sz val="14"/>
        <rFont val="Tahoma"/>
        <family val="2"/>
      </rPr>
      <t>x</t>
    </r>
  </si>
  <si>
    <t>Summe</t>
  </si>
  <si>
    <t>Comparison of LS with trial and error solution</t>
  </si>
  <si>
    <t>An optimal solution may be found in EXCEL by</t>
  </si>
  <si>
    <t>the Solver. Make sure that in the Add-In Manager the Solver is selected</t>
  </si>
  <si>
    <t>Insert Functions &gt; Intercept &gt; Data and &gt; Slope &gt; Data</t>
  </si>
  <si>
    <t>Comparison of the solution by trial-and-error with the optimal (LS) solution</t>
  </si>
  <si>
    <r>
      <t>Sum error</t>
    </r>
    <r>
      <rPr>
        <vertAlign val="superscript"/>
        <sz val="14"/>
        <rFont val="Tahoma"/>
        <family val="2"/>
      </rPr>
      <t xml:space="preserve"> 2</t>
    </r>
  </si>
  <si>
    <t>D</t>
  </si>
  <si>
    <t xml:space="preserve"> + </t>
  </si>
  <si>
    <t>variances</t>
  </si>
  <si>
    <t xml:space="preserve"> = 0</t>
  </si>
  <si>
    <t>Sum of errors</t>
  </si>
  <si>
    <t>single data:</t>
  </si>
  <si>
    <t>sums of squares:</t>
  </si>
  <si>
    <t>Mean of predictions</t>
  </si>
  <si>
    <t>Sum</t>
  </si>
  <si>
    <t>Mean</t>
  </si>
  <si>
    <t>Variance</t>
  </si>
  <si>
    <t>Additivity for</t>
  </si>
  <si>
    <t>Number</t>
  </si>
  <si>
    <t>Slope</t>
  </si>
  <si>
    <t>Intercept</t>
  </si>
  <si>
    <t>Subsidiary</t>
  </si>
  <si>
    <r>
      <t>©</t>
    </r>
    <r>
      <rPr>
        <sz val="10"/>
        <rFont val="Tahoma"/>
      </rPr>
      <t xml:space="preserve"> 2010 Manfred Borovcnik, Klagenfurt</t>
    </r>
  </si>
  <si>
    <r>
      <t>a</t>
    </r>
    <r>
      <rPr>
        <vertAlign val="superscript"/>
        <sz val="14"/>
        <color indexed="12"/>
        <rFont val="Tahoma"/>
        <family val="2"/>
      </rPr>
      <t>*</t>
    </r>
  </si>
  <si>
    <r>
      <t>b</t>
    </r>
    <r>
      <rPr>
        <vertAlign val="superscript"/>
        <sz val="14"/>
        <color indexed="12"/>
        <rFont val="Tahoma"/>
        <family val="2"/>
      </rPr>
      <t>*</t>
    </r>
  </si>
  <si>
    <t>R</t>
  </si>
  <si>
    <t>remaining</t>
  </si>
  <si>
    <t>expl / total</t>
  </si>
  <si>
    <t>Scatter 2: A single point may "produce" a non-existent "relation"</t>
  </si>
  <si>
    <t xml:space="preserve">Scatter 1: A single point may strongly influence R and the regression line </t>
  </si>
  <si>
    <t>Determining the fitting line interactively</t>
  </si>
  <si>
    <t xml:space="preserve"> + click to open; click the comments left to right</t>
  </si>
  <si>
    <t>model selected</t>
  </si>
  <si>
    <t>m o d e l s   f o r   p r e d i c t i o n</t>
  </si>
  <si>
    <r>
      <t xml:space="preserve"> = R</t>
    </r>
    <r>
      <rPr>
        <vertAlign val="superscript"/>
        <sz val="14"/>
        <rFont val="Tahoma"/>
        <family val="2"/>
      </rPr>
      <t>2</t>
    </r>
  </si>
  <si>
    <r>
      <t xml:space="preserve">y = </t>
    </r>
    <r>
      <rPr>
        <sz val="14"/>
        <color indexed="12"/>
        <rFont val="Tahoma"/>
        <family val="2"/>
      </rPr>
      <t>a</t>
    </r>
    <r>
      <rPr>
        <vertAlign val="superscript"/>
        <sz val="14"/>
        <color indexed="12"/>
        <rFont val="Tahoma"/>
        <family val="2"/>
      </rPr>
      <t>*</t>
    </r>
    <r>
      <rPr>
        <sz val="8"/>
        <rFont val="Tahoma"/>
        <family val="2"/>
      </rPr>
      <t xml:space="preserve"> </t>
    </r>
    <r>
      <rPr>
        <sz val="14"/>
        <rFont val="Tahoma"/>
        <family val="2"/>
      </rPr>
      <t xml:space="preserve">+ </t>
    </r>
    <r>
      <rPr>
        <sz val="14"/>
        <color indexed="12"/>
        <rFont val="Tahoma"/>
        <family val="2"/>
      </rPr>
      <t>b</t>
    </r>
    <r>
      <rPr>
        <vertAlign val="superscript"/>
        <sz val="14"/>
        <color indexed="12"/>
        <rFont val="Tahoma"/>
        <family val="2"/>
      </rPr>
      <t>*</t>
    </r>
    <r>
      <rPr>
        <sz val="8"/>
        <color indexed="53"/>
        <rFont val="Tahoma"/>
        <family val="2"/>
      </rPr>
      <t xml:space="preserve"> </t>
    </r>
    <r>
      <rPr>
        <sz val="8"/>
        <rFont val="Tahoma"/>
        <family val="2"/>
      </rPr>
      <t xml:space="preserve">* </t>
    </r>
    <r>
      <rPr>
        <sz val="14"/>
        <rFont val="Tahoma"/>
        <family val="2"/>
      </rPr>
      <t>x</t>
    </r>
  </si>
  <si>
    <r>
      <t>err</t>
    </r>
    <r>
      <rPr>
        <b/>
        <vertAlign val="subscript"/>
        <sz val="14"/>
        <rFont val="Tahoma"/>
      </rPr>
      <t>_mod_selected</t>
    </r>
  </si>
  <si>
    <t xml:space="preserve">a  </t>
  </si>
  <si>
    <t xml:space="preserve">b  </t>
  </si>
  <si>
    <t>LS optimal</t>
  </si>
  <si>
    <r>
      <t>y</t>
    </r>
    <r>
      <rPr>
        <b/>
        <vertAlign val="subscript"/>
        <sz val="14"/>
        <color indexed="9"/>
        <rFont val="Tahoma"/>
      </rPr>
      <t>naive</t>
    </r>
  </si>
  <si>
    <r>
      <t>y</t>
    </r>
    <r>
      <rPr>
        <b/>
        <vertAlign val="subscript"/>
        <sz val="14"/>
        <color indexed="9"/>
        <rFont val="Tahoma"/>
      </rPr>
      <t>LS</t>
    </r>
  </si>
  <si>
    <r>
      <t>y(</t>
    </r>
    <r>
      <rPr>
        <sz val="14"/>
        <color indexed="9"/>
        <rFont val="Tahoma"/>
      </rPr>
      <t>a,</t>
    </r>
    <r>
      <rPr>
        <sz val="8"/>
        <color indexed="9"/>
        <rFont val="Tahoma"/>
      </rPr>
      <t xml:space="preserve"> </t>
    </r>
    <r>
      <rPr>
        <sz val="14"/>
        <color indexed="9"/>
        <rFont val="Tahoma"/>
      </rPr>
      <t>b</t>
    </r>
    <r>
      <rPr>
        <b/>
        <sz val="14"/>
        <color indexed="9"/>
        <rFont val="Tahoma"/>
      </rPr>
      <t>)</t>
    </r>
  </si>
  <si>
    <r>
      <t>error</t>
    </r>
    <r>
      <rPr>
        <b/>
        <vertAlign val="superscript"/>
        <sz val="14"/>
        <color indexed="23"/>
        <rFont val="Tahoma"/>
      </rPr>
      <t xml:space="preserve"> 2</t>
    </r>
    <r>
      <rPr>
        <b/>
        <vertAlign val="subscript"/>
        <sz val="14"/>
        <color indexed="23"/>
        <rFont val="Tahoma"/>
      </rPr>
      <t>naive</t>
    </r>
  </si>
  <si>
    <r>
      <t>error</t>
    </r>
    <r>
      <rPr>
        <b/>
        <vertAlign val="superscript"/>
        <sz val="14"/>
        <color indexed="12"/>
        <rFont val="Tahoma"/>
      </rPr>
      <t xml:space="preserve"> 2</t>
    </r>
    <r>
      <rPr>
        <b/>
        <sz val="14"/>
        <color indexed="12"/>
        <rFont val="Tahoma"/>
      </rPr>
      <t xml:space="preserve"> </t>
    </r>
    <r>
      <rPr>
        <b/>
        <vertAlign val="subscript"/>
        <sz val="14"/>
        <color indexed="12"/>
        <rFont val="Tahoma"/>
      </rPr>
      <t>LS</t>
    </r>
  </si>
  <si>
    <r>
      <t>error</t>
    </r>
    <r>
      <rPr>
        <b/>
        <vertAlign val="superscript"/>
        <sz val="14"/>
        <color indexed="53"/>
        <rFont val="Tahoma"/>
      </rPr>
      <t xml:space="preserve"> 2 </t>
    </r>
    <r>
      <rPr>
        <b/>
        <sz val="14"/>
        <color indexed="53"/>
        <rFont val="Tahoma"/>
      </rPr>
      <t>(</t>
    </r>
    <r>
      <rPr>
        <sz val="14"/>
        <color indexed="53"/>
        <rFont val="Tahoma"/>
      </rPr>
      <t>a,</t>
    </r>
    <r>
      <rPr>
        <sz val="8"/>
        <color indexed="53"/>
        <rFont val="Tahoma"/>
      </rPr>
      <t xml:space="preserve"> </t>
    </r>
    <r>
      <rPr>
        <sz val="14"/>
        <color indexed="53"/>
        <rFont val="Tahoma"/>
      </rPr>
      <t>b</t>
    </r>
    <r>
      <rPr>
        <b/>
        <sz val="14"/>
        <color indexed="53"/>
        <rFont val="Tahoma"/>
      </rPr>
      <t>)</t>
    </r>
  </si>
  <si>
    <r>
      <t xml:space="preserve">y = </t>
    </r>
    <r>
      <rPr>
        <sz val="14"/>
        <color indexed="9"/>
        <rFont val="Symbol"/>
        <family val="1"/>
        <charset val="2"/>
      </rPr>
      <t>`</t>
    </r>
    <r>
      <rPr>
        <sz val="14"/>
        <color indexed="9"/>
        <rFont val="Tahoma"/>
        <family val="2"/>
      </rPr>
      <t>y</t>
    </r>
  </si>
  <si>
    <r>
      <t>S</t>
    </r>
    <r>
      <rPr>
        <sz val="12"/>
        <rFont val="Tahoma"/>
      </rPr>
      <t xml:space="preserve">ums of </t>
    </r>
    <r>
      <rPr>
        <b/>
        <sz val="12"/>
        <rFont val="Tahoma"/>
      </rPr>
      <t>S</t>
    </r>
    <r>
      <rPr>
        <sz val="12"/>
        <rFont val="Tahoma"/>
      </rPr>
      <t>quares</t>
    </r>
  </si>
  <si>
    <r>
      <t>F</t>
    </r>
    <r>
      <rPr>
        <vertAlign val="subscript"/>
        <sz val="12"/>
        <rFont val="Tahoma"/>
      </rPr>
      <t>1</t>
    </r>
  </si>
  <si>
    <r>
      <t>F - F</t>
    </r>
    <r>
      <rPr>
        <vertAlign val="subscript"/>
        <sz val="12"/>
        <rFont val="Tahoma"/>
        <family val="2"/>
      </rPr>
      <t>1</t>
    </r>
  </si>
  <si>
    <r>
      <t>SS</t>
    </r>
    <r>
      <rPr>
        <b/>
        <vertAlign val="subscript"/>
        <sz val="12"/>
        <rFont val="Tahoma"/>
      </rPr>
      <t xml:space="preserve"> y</t>
    </r>
  </si>
  <si>
    <r>
      <t>SS</t>
    </r>
    <r>
      <rPr>
        <b/>
        <vertAlign val="subscript"/>
        <sz val="12"/>
        <rFont val="Tahoma"/>
      </rPr>
      <t xml:space="preserve"> y^</t>
    </r>
  </si>
  <si>
    <r>
      <t>SS</t>
    </r>
    <r>
      <rPr>
        <b/>
        <vertAlign val="subscript"/>
        <sz val="12"/>
        <rFont val="Tahoma"/>
      </rPr>
      <t xml:space="preserve"> res</t>
    </r>
  </si>
  <si>
    <r>
      <t>R</t>
    </r>
    <r>
      <rPr>
        <vertAlign val="superscript"/>
        <sz val="12"/>
        <rFont val="Tahoma"/>
        <family val="2"/>
      </rPr>
      <t>2</t>
    </r>
  </si>
  <si>
    <r>
      <t xml:space="preserve">data  </t>
    </r>
    <r>
      <rPr>
        <sz val="12"/>
        <rFont val="Tahoma"/>
      </rPr>
      <t xml:space="preserve"> =   </t>
    </r>
    <r>
      <rPr>
        <sz val="12"/>
        <color indexed="12"/>
        <rFont val="Tahoma"/>
        <family val="2"/>
      </rPr>
      <t>fit</t>
    </r>
    <r>
      <rPr>
        <sz val="12"/>
        <rFont val="Tahoma"/>
      </rPr>
      <t xml:space="preserve">  +   </t>
    </r>
    <r>
      <rPr>
        <sz val="12"/>
        <color indexed="53"/>
        <rFont val="Tahoma"/>
        <family val="2"/>
      </rPr>
      <t>res</t>
    </r>
  </si>
  <si>
    <r>
      <t>SS</t>
    </r>
    <r>
      <rPr>
        <vertAlign val="subscript"/>
        <sz val="12"/>
        <color indexed="23"/>
        <rFont val="Tahoma"/>
        <family val="2"/>
      </rPr>
      <t xml:space="preserve"> y</t>
    </r>
    <r>
      <rPr>
        <sz val="12"/>
        <rFont val="Tahoma"/>
        <family val="2"/>
      </rPr>
      <t xml:space="preserve">   =   </t>
    </r>
    <r>
      <rPr>
        <sz val="12"/>
        <color indexed="12"/>
        <rFont val="Tahoma"/>
        <family val="2"/>
      </rPr>
      <t>SS</t>
    </r>
    <r>
      <rPr>
        <vertAlign val="subscript"/>
        <sz val="12"/>
        <color indexed="12"/>
        <rFont val="Tahoma"/>
        <family val="2"/>
      </rPr>
      <t xml:space="preserve"> y^</t>
    </r>
    <r>
      <rPr>
        <sz val="12"/>
        <rFont val="Tahoma"/>
        <family val="2"/>
      </rPr>
      <t xml:space="preserve"> + </t>
    </r>
    <r>
      <rPr>
        <sz val="12"/>
        <color indexed="53"/>
        <rFont val="Tahoma"/>
        <family val="2"/>
      </rPr>
      <t xml:space="preserve">SS </t>
    </r>
    <r>
      <rPr>
        <vertAlign val="subscript"/>
        <sz val="12"/>
        <color indexed="53"/>
        <rFont val="Tahoma"/>
        <family val="2"/>
      </rPr>
      <t>res</t>
    </r>
    <r>
      <rPr>
        <sz val="12"/>
        <rFont val="Tahoma"/>
        <family val="2"/>
      </rPr>
      <t xml:space="preserve"> </t>
    </r>
  </si>
  <si>
    <r>
      <t>`</t>
    </r>
    <r>
      <rPr>
        <sz val="12"/>
        <rFont val="Tahoma"/>
      </rPr>
      <t>y</t>
    </r>
  </si>
  <si>
    <r>
      <t xml:space="preserve">y - </t>
    </r>
    <r>
      <rPr>
        <sz val="11"/>
        <rFont val="Symbol"/>
        <family val="1"/>
        <charset val="2"/>
      </rPr>
      <t>`</t>
    </r>
    <r>
      <rPr>
        <sz val="12"/>
        <rFont val="Tahoma"/>
      </rPr>
      <t>y</t>
    </r>
  </si>
  <si>
    <r>
      <t>y</t>
    </r>
    <r>
      <rPr>
        <vertAlign val="superscript"/>
        <sz val="10"/>
        <rFont val="Tahoma"/>
        <family val="2"/>
      </rPr>
      <t>^</t>
    </r>
    <r>
      <rPr>
        <sz val="11"/>
        <rFont val="Tahoma"/>
        <family val="2"/>
      </rPr>
      <t xml:space="preserve"> - </t>
    </r>
    <r>
      <rPr>
        <sz val="11"/>
        <rFont val="Symbol"/>
        <family val="1"/>
        <charset val="2"/>
      </rPr>
      <t>`</t>
    </r>
    <r>
      <rPr>
        <sz val="12"/>
        <rFont val="Tahoma"/>
      </rPr>
      <t>y</t>
    </r>
  </si>
  <si>
    <r>
      <t>y</t>
    </r>
    <r>
      <rPr>
        <vertAlign val="superscript"/>
        <sz val="10"/>
        <rFont val="Tahoma"/>
        <family val="2"/>
      </rPr>
      <t>^</t>
    </r>
  </si>
  <si>
    <r>
      <t>y - y</t>
    </r>
    <r>
      <rPr>
        <vertAlign val="superscript"/>
        <sz val="10"/>
        <rFont val="Tahoma"/>
        <family val="2"/>
      </rPr>
      <t>^</t>
    </r>
  </si>
  <si>
    <t>Not explained</t>
  </si>
  <si>
    <t>variability</t>
  </si>
  <si>
    <t xml:space="preserve">Total </t>
  </si>
  <si>
    <t>Variability ex-</t>
  </si>
  <si>
    <t>plained by model</t>
  </si>
  <si>
    <t>by model</t>
  </si>
  <si>
    <r>
      <t>r</t>
    </r>
    <r>
      <rPr>
        <vertAlign val="superscript"/>
        <sz val="12"/>
        <rFont val="Tahoma"/>
        <family val="2"/>
      </rPr>
      <t>2</t>
    </r>
  </si>
  <si>
    <r>
      <t xml:space="preserve">* </t>
    </r>
    <r>
      <rPr>
        <sz val="12"/>
        <rFont val="Tahoma"/>
        <family val="2"/>
      </rPr>
      <t>r</t>
    </r>
    <r>
      <rPr>
        <vertAlign val="superscript"/>
        <sz val="12"/>
        <rFont val="Tahoma"/>
        <family val="2"/>
      </rPr>
      <t>2</t>
    </r>
  </si>
  <si>
    <r>
      <t xml:space="preserve">* </t>
    </r>
    <r>
      <rPr>
        <sz val="12"/>
        <rFont val="Tahoma"/>
        <family val="2"/>
      </rPr>
      <t>(1-r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>)</t>
    </r>
  </si>
  <si>
    <r>
      <t xml:space="preserve"> =  </t>
    </r>
    <r>
      <rPr>
        <sz val="11"/>
        <rFont val="Symbol"/>
        <family val="1"/>
        <charset val="2"/>
      </rPr>
      <t>`</t>
    </r>
    <r>
      <rPr>
        <sz val="12"/>
        <rFont val="Tahoma"/>
      </rPr>
      <t>y</t>
    </r>
  </si>
  <si>
    <r>
      <t>R</t>
    </r>
    <r>
      <rPr>
        <vertAlign val="subscript"/>
        <sz val="12"/>
        <rFont val="Tahoma"/>
      </rPr>
      <t xml:space="preserve">1 </t>
    </r>
    <r>
      <rPr>
        <sz val="12"/>
        <rFont val="Tahoma"/>
      </rPr>
      <t>= D</t>
    </r>
    <r>
      <rPr>
        <sz val="8"/>
        <rFont val="Tahoma"/>
        <family val="2"/>
      </rPr>
      <t xml:space="preserve"> </t>
    </r>
    <r>
      <rPr>
        <sz val="12"/>
        <rFont val="Tahoma"/>
      </rPr>
      <t>-</t>
    </r>
    <r>
      <rPr>
        <sz val="8"/>
        <rFont val="Tahoma"/>
        <family val="2"/>
      </rPr>
      <t xml:space="preserve"> </t>
    </r>
    <r>
      <rPr>
        <sz val="12"/>
        <rFont val="Tahoma"/>
      </rPr>
      <t>F</t>
    </r>
    <r>
      <rPr>
        <vertAlign val="subscript"/>
        <sz val="12"/>
        <rFont val="Tahoma"/>
      </rPr>
      <t>1</t>
    </r>
  </si>
  <si>
    <r>
      <t>R = D</t>
    </r>
    <r>
      <rPr>
        <sz val="8"/>
        <rFont val="Tahoma"/>
        <family val="2"/>
      </rPr>
      <t xml:space="preserve"> </t>
    </r>
    <r>
      <rPr>
        <sz val="12"/>
        <rFont val="Tahoma"/>
      </rPr>
      <t>-</t>
    </r>
    <r>
      <rPr>
        <sz val="8"/>
        <rFont val="Tahoma"/>
        <family val="2"/>
      </rPr>
      <t xml:space="preserve"> </t>
    </r>
    <r>
      <rPr>
        <sz val="12"/>
        <rFont val="Tahoma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</si>
</sst>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0.0000"/>
    <numFmt numFmtId="182" formatCode="0.000"/>
  </numFmts>
  <fonts count="86" x14ac:knownFonts="1">
    <font>
      <sz val="16"/>
      <name val="Tahoma"/>
    </font>
    <font>
      <sz val="14"/>
      <name val="Tahoma"/>
      <family val="2"/>
    </font>
    <font>
      <b/>
      <sz val="14"/>
      <color indexed="81"/>
      <name val="Tahoma"/>
      <family val="2"/>
    </font>
    <font>
      <b/>
      <sz val="14"/>
      <color indexed="23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  <font>
      <sz val="14"/>
      <color indexed="12"/>
      <name val="Tahoma"/>
      <family val="2"/>
    </font>
    <font>
      <sz val="16"/>
      <color indexed="53"/>
      <name val="Tahoma"/>
      <family val="2"/>
    </font>
    <font>
      <u/>
      <sz val="14"/>
      <color indexed="12"/>
      <name val="Tahoma"/>
    </font>
    <font>
      <sz val="12"/>
      <color indexed="12"/>
      <name val="Tahoma"/>
    </font>
    <font>
      <sz val="8"/>
      <color indexed="81"/>
      <name val="Tahoma"/>
      <family val="2"/>
    </font>
    <font>
      <sz val="16"/>
      <color indexed="81"/>
      <name val="Tahoma"/>
      <family val="2"/>
    </font>
    <font>
      <sz val="8"/>
      <name val="Tahoma"/>
      <family val="2"/>
    </font>
    <font>
      <sz val="16"/>
      <color indexed="23"/>
      <name val="Tahoma"/>
      <family val="2"/>
    </font>
    <font>
      <sz val="12"/>
      <color indexed="12"/>
      <name val="Tahoma"/>
      <family val="2"/>
    </font>
    <font>
      <sz val="14"/>
      <color indexed="53"/>
      <name val="Tahoma"/>
      <family val="2"/>
    </font>
    <font>
      <b/>
      <vertAlign val="superscript"/>
      <sz val="16"/>
      <name val="Tahoma"/>
      <family val="2"/>
    </font>
    <font>
      <sz val="14"/>
      <color indexed="81"/>
      <name val="Tahoma"/>
      <family val="2"/>
    </font>
    <font>
      <u/>
      <sz val="14"/>
      <color indexed="12"/>
      <name val="Tahoma"/>
      <family val="2"/>
    </font>
    <font>
      <sz val="14"/>
      <color indexed="9"/>
      <name val="Tahoma"/>
      <family val="2"/>
    </font>
    <font>
      <b/>
      <sz val="10"/>
      <name val="Tahoma"/>
      <family val="2"/>
    </font>
    <font>
      <sz val="14"/>
      <name val="Tahoma"/>
    </font>
    <font>
      <b/>
      <sz val="14"/>
      <color indexed="9"/>
      <name val="Tahoma"/>
    </font>
    <font>
      <sz val="14"/>
      <color indexed="22"/>
      <name val="Tahoma"/>
    </font>
    <font>
      <i/>
      <sz val="14"/>
      <name val="Tahoma"/>
    </font>
    <font>
      <sz val="10"/>
      <color indexed="12"/>
      <name val="Tahoma"/>
    </font>
    <font>
      <b/>
      <sz val="10"/>
      <color indexed="12"/>
      <name val="Tahoma"/>
      <family val="2"/>
    </font>
    <font>
      <sz val="14"/>
      <name val="Symbol"/>
      <family val="1"/>
      <charset val="2"/>
    </font>
    <font>
      <sz val="14"/>
      <color indexed="16"/>
      <name val="Tahoma"/>
      <family val="2"/>
    </font>
    <font>
      <sz val="14"/>
      <color indexed="63"/>
      <name val="Tahoma"/>
      <family val="2"/>
    </font>
    <font>
      <sz val="14"/>
      <color indexed="53"/>
      <name val="Tahoma"/>
    </font>
    <font>
      <b/>
      <sz val="14"/>
      <name val="Tahoma"/>
    </font>
    <font>
      <vertAlign val="subscript"/>
      <sz val="14"/>
      <name val="Tahoma"/>
      <family val="2"/>
    </font>
    <font>
      <sz val="14"/>
      <color indexed="63"/>
      <name val="Tahoma"/>
    </font>
    <font>
      <sz val="14"/>
      <color indexed="12"/>
      <name val="Tahoma"/>
    </font>
    <font>
      <b/>
      <vertAlign val="superscript"/>
      <sz val="14"/>
      <name val="Tahoma"/>
      <family val="2"/>
    </font>
    <font>
      <vertAlign val="superscript"/>
      <sz val="14"/>
      <color indexed="22"/>
      <name val="Tahoma"/>
    </font>
    <font>
      <b/>
      <vertAlign val="subscript"/>
      <sz val="14"/>
      <name val="Tahoma"/>
    </font>
    <font>
      <sz val="8"/>
      <color indexed="53"/>
      <name val="Tahoma"/>
      <family val="2"/>
    </font>
    <font>
      <vertAlign val="superscript"/>
      <sz val="14"/>
      <name val="Tahoma"/>
      <family val="2"/>
    </font>
    <font>
      <b/>
      <vertAlign val="subscript"/>
      <sz val="14"/>
      <color indexed="9"/>
      <name val="Tahoma"/>
    </font>
    <font>
      <sz val="14"/>
      <color indexed="9"/>
      <name val="Tahoma"/>
    </font>
    <font>
      <b/>
      <vertAlign val="superscript"/>
      <sz val="14"/>
      <color indexed="81"/>
      <name val="Tahoma"/>
      <family val="2"/>
    </font>
    <font>
      <sz val="10"/>
      <name val="Tahoma"/>
    </font>
    <font>
      <sz val="14"/>
      <color indexed="23"/>
      <name val="Tahoma"/>
      <family val="2"/>
    </font>
    <font>
      <vertAlign val="superscript"/>
      <sz val="14"/>
      <color indexed="53"/>
      <name val="Tahoma"/>
      <family val="2"/>
    </font>
    <font>
      <vertAlign val="superscript"/>
      <sz val="14"/>
      <color indexed="81"/>
      <name val="Tahoma"/>
      <family val="2"/>
    </font>
    <font>
      <sz val="10"/>
      <name val="Arial"/>
    </font>
    <font>
      <vertAlign val="superscript"/>
      <sz val="14"/>
      <color indexed="12"/>
      <name val="Tahoma"/>
      <family val="2"/>
    </font>
    <font>
      <sz val="14"/>
      <color indexed="8"/>
      <name val="Tahoma"/>
    </font>
    <font>
      <vertAlign val="superscript"/>
      <sz val="10"/>
      <color indexed="12"/>
      <name val="Tahoma"/>
      <family val="2"/>
    </font>
    <font>
      <sz val="8"/>
      <color indexed="9"/>
      <name val="Tahoma"/>
    </font>
    <font>
      <b/>
      <sz val="14"/>
      <color indexed="23"/>
      <name val="Tahoma"/>
    </font>
    <font>
      <b/>
      <vertAlign val="superscript"/>
      <sz val="14"/>
      <color indexed="23"/>
      <name val="Tahoma"/>
    </font>
    <font>
      <b/>
      <vertAlign val="subscript"/>
      <sz val="14"/>
      <color indexed="23"/>
      <name val="Tahoma"/>
    </font>
    <font>
      <b/>
      <sz val="14"/>
      <color indexed="12"/>
      <name val="Tahoma"/>
    </font>
    <font>
      <b/>
      <vertAlign val="superscript"/>
      <sz val="14"/>
      <color indexed="12"/>
      <name val="Tahoma"/>
    </font>
    <font>
      <b/>
      <vertAlign val="subscript"/>
      <sz val="14"/>
      <color indexed="12"/>
      <name val="Tahoma"/>
    </font>
    <font>
      <b/>
      <sz val="14"/>
      <color indexed="53"/>
      <name val="Tahoma"/>
    </font>
    <font>
      <b/>
      <vertAlign val="superscript"/>
      <sz val="14"/>
      <color indexed="53"/>
      <name val="Tahoma"/>
    </font>
    <font>
      <sz val="8"/>
      <color indexed="53"/>
      <name val="Tahoma"/>
    </font>
    <font>
      <sz val="14"/>
      <color indexed="9"/>
      <name val="Symbol"/>
      <family val="1"/>
      <charset val="2"/>
    </font>
    <font>
      <sz val="14"/>
      <color indexed="17"/>
      <name val="Tahoma"/>
      <family val="2"/>
    </font>
    <font>
      <sz val="12"/>
      <name val="Tahoma"/>
    </font>
    <font>
      <b/>
      <sz val="12"/>
      <color indexed="12"/>
      <name val="Tahoma"/>
      <family val="2"/>
    </font>
    <font>
      <b/>
      <sz val="12"/>
      <color indexed="9"/>
      <name val="Tahoma"/>
    </font>
    <font>
      <b/>
      <sz val="12"/>
      <name val="Tahoma"/>
    </font>
    <font>
      <sz val="12"/>
      <name val="Tahoma"/>
      <family val="2"/>
    </font>
    <font>
      <vertAlign val="subscript"/>
      <sz val="12"/>
      <name val="Tahoma"/>
    </font>
    <font>
      <vertAlign val="subscript"/>
      <sz val="12"/>
      <name val="Tahoma"/>
      <family val="2"/>
    </font>
    <font>
      <sz val="12"/>
      <color indexed="9"/>
      <name val="Tahoma"/>
    </font>
    <font>
      <sz val="12"/>
      <color indexed="22"/>
      <name val="Tahoma"/>
      <family val="2"/>
    </font>
    <font>
      <b/>
      <sz val="12"/>
      <color indexed="22"/>
      <name val="Tahoma"/>
      <family val="2"/>
    </font>
    <font>
      <sz val="12"/>
      <color indexed="22"/>
      <name val="Tahoma"/>
    </font>
    <font>
      <b/>
      <vertAlign val="subscript"/>
      <sz val="12"/>
      <name val="Tahoma"/>
    </font>
    <font>
      <sz val="12"/>
      <color indexed="53"/>
      <name val="Tahoma"/>
    </font>
    <font>
      <vertAlign val="superscript"/>
      <sz val="12"/>
      <name val="Tahoma"/>
      <family val="2"/>
    </font>
    <font>
      <sz val="12"/>
      <color indexed="63"/>
      <name val="Tahoma"/>
    </font>
    <font>
      <sz val="12"/>
      <color indexed="23"/>
      <name val="Tahoma"/>
      <family val="2"/>
    </font>
    <font>
      <sz val="12"/>
      <color indexed="53"/>
      <name val="Tahoma"/>
      <family val="2"/>
    </font>
    <font>
      <vertAlign val="subscript"/>
      <sz val="12"/>
      <color indexed="23"/>
      <name val="Tahoma"/>
      <family val="2"/>
    </font>
    <font>
      <vertAlign val="subscript"/>
      <sz val="12"/>
      <color indexed="12"/>
      <name val="Tahoma"/>
      <family val="2"/>
    </font>
    <font>
      <vertAlign val="subscript"/>
      <sz val="12"/>
      <color indexed="53"/>
      <name val="Tahoma"/>
      <family val="2"/>
    </font>
    <font>
      <sz val="11"/>
      <name val="Symbol"/>
      <family val="1"/>
      <charset val="2"/>
    </font>
    <font>
      <sz val="11"/>
      <name val="Tahoma"/>
      <family val="2"/>
    </font>
    <font>
      <vertAlign val="superscript"/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/>
    </xf>
    <xf numFmtId="182" fontId="22" fillId="2" borderId="0" xfId="0" applyNumberFormat="1" applyFont="1" applyFill="1" applyAlignment="1">
      <alignment horizontal="center" vertical="center"/>
    </xf>
    <xf numFmtId="182" fontId="22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82" fontId="22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 indent="3"/>
    </xf>
    <xf numFmtId="0" fontId="21" fillId="3" borderId="0" xfId="0" applyFont="1" applyFill="1" applyBorder="1" applyAlignment="1">
      <alignment horizontal="right" vertical="center" indent="3"/>
    </xf>
    <xf numFmtId="0" fontId="23" fillId="0" borderId="0" xfId="0" applyFont="1" applyAlignment="1" applyProtection="1">
      <alignment horizontal="right" vertical="center" indent="3"/>
    </xf>
    <xf numFmtId="0" fontId="21" fillId="4" borderId="0" xfId="0" applyFont="1" applyFill="1" applyBorder="1" applyAlignment="1">
      <alignment horizontal="right" vertical="center" indent="3"/>
    </xf>
    <xf numFmtId="0" fontId="26" fillId="0" borderId="0" xfId="1" applyFont="1" applyBorder="1" applyAlignment="1" applyProtection="1">
      <alignment horizontal="left" vertical="center"/>
    </xf>
    <xf numFmtId="0" fontId="20" fillId="0" borderId="0" xfId="2" applyFont="1" applyBorder="1" applyAlignment="1" applyProtection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indent="3"/>
    </xf>
    <xf numFmtId="1" fontId="21" fillId="0" borderId="0" xfId="0" applyNumberFormat="1" applyFont="1" applyAlignment="1">
      <alignment horizontal="center" vertical="center"/>
    </xf>
    <xf numFmtId="1" fontId="21" fillId="4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1" fillId="0" borderId="0" xfId="0" applyFont="1"/>
    <xf numFmtId="0" fontId="21" fillId="0" borderId="0" xfId="0" applyFont="1" applyBorder="1"/>
    <xf numFmtId="0" fontId="18" fillId="0" borderId="0" xfId="2" applyFont="1" applyBorder="1" applyAlignment="1" applyProtection="1">
      <alignment horizontal="left" vertical="center"/>
    </xf>
    <xf numFmtId="0" fontId="18" fillId="0" borderId="0" xfId="2" applyFont="1" applyBorder="1" applyAlignment="1" applyProtection="1">
      <alignment horizontal="center" vertical="center"/>
    </xf>
    <xf numFmtId="182" fontId="4" fillId="0" borderId="0" xfId="0" applyNumberFormat="1" applyFont="1"/>
    <xf numFmtId="0" fontId="15" fillId="0" borderId="0" xfId="0" applyFont="1" applyBorder="1"/>
    <xf numFmtId="182" fontId="1" fillId="0" borderId="0" xfId="0" applyNumberFormat="1" applyFont="1"/>
    <xf numFmtId="0" fontId="18" fillId="0" borderId="0" xfId="2" applyFont="1" applyBorder="1" applyAlignment="1" applyProtection="1"/>
    <xf numFmtId="0" fontId="18" fillId="0" borderId="0" xfId="2" applyFont="1" applyAlignment="1" applyProtection="1"/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/>
    <xf numFmtId="0" fontId="21" fillId="0" borderId="0" xfId="0" applyFont="1" applyBorder="1" applyAlignment="1">
      <alignment horizontal="center"/>
    </xf>
    <xf numFmtId="0" fontId="28" fillId="0" borderId="0" xfId="0" applyFont="1" applyBorder="1"/>
    <xf numFmtId="0" fontId="26" fillId="0" borderId="0" xfId="1" applyFont="1" applyBorder="1" applyAlignment="1" applyProtection="1">
      <alignment horizontal="left" vertical="center" indent="1"/>
    </xf>
    <xf numFmtId="0" fontId="20" fillId="0" borderId="0" xfId="0" applyFont="1" applyAlignment="1">
      <alignment horizontal="left" indent="1"/>
    </xf>
    <xf numFmtId="0" fontId="30" fillId="0" borderId="0" xfId="0" applyFont="1"/>
    <xf numFmtId="182" fontId="31" fillId="4" borderId="0" xfId="0" applyNumberFormat="1" applyFont="1" applyFill="1" applyBorder="1"/>
    <xf numFmtId="0" fontId="33" fillId="0" borderId="0" xfId="0" applyFont="1"/>
    <xf numFmtId="0" fontId="34" fillId="0" borderId="0" xfId="0" applyFont="1"/>
    <xf numFmtId="0" fontId="20" fillId="0" borderId="0" xfId="1" applyFont="1" applyBorder="1" applyAlignment="1" applyProtection="1">
      <alignment horizontal="left" vertical="center" indent="1"/>
    </xf>
    <xf numFmtId="0" fontId="26" fillId="0" borderId="0" xfId="2" applyFont="1" applyBorder="1" applyAlignment="1" applyProtection="1">
      <alignment horizontal="left" vertical="center" indent="1"/>
    </xf>
    <xf numFmtId="0" fontId="21" fillId="0" borderId="0" xfId="0" applyFont="1" applyFill="1"/>
    <xf numFmtId="0" fontId="18" fillId="0" borderId="0" xfId="2" applyFont="1" applyFill="1" applyAlignment="1" applyProtection="1"/>
    <xf numFmtId="0" fontId="22" fillId="0" borderId="0" xfId="0" applyFont="1" applyFill="1" applyAlignment="1">
      <alignment horizontal="center"/>
    </xf>
    <xf numFmtId="181" fontId="21" fillId="0" borderId="0" xfId="0" applyNumberFormat="1" applyFont="1" applyFill="1"/>
    <xf numFmtId="0" fontId="8" fillId="0" borderId="0" xfId="2" applyFont="1" applyFill="1" applyAlignment="1" applyProtection="1">
      <alignment horizontal="left" indent="2"/>
    </xf>
    <xf numFmtId="0" fontId="21" fillId="0" borderId="0" xfId="0" applyFont="1" applyFill="1" applyAlignment="1"/>
    <xf numFmtId="0" fontId="9" fillId="0" borderId="0" xfId="2" applyFont="1" applyFill="1" applyAlignment="1" applyProtection="1">
      <alignment horizontal="left" indent="2"/>
    </xf>
    <xf numFmtId="0" fontId="21" fillId="0" borderId="0" xfId="0" applyFont="1" applyFill="1" applyAlignment="1">
      <alignment horizontal="left" indent="1"/>
    </xf>
    <xf numFmtId="0" fontId="8" fillId="0" borderId="0" xfId="2" applyFont="1" applyFill="1" applyAlignment="1" applyProtection="1">
      <alignment horizontal="left" indent="3"/>
    </xf>
    <xf numFmtId="0" fontId="4" fillId="4" borderId="0" xfId="0" applyFont="1" applyFill="1" applyAlignment="1"/>
    <xf numFmtId="0" fontId="4" fillId="4" borderId="0" xfId="0" applyFont="1" applyFill="1"/>
    <xf numFmtId="0" fontId="31" fillId="4" borderId="0" xfId="0" applyFont="1" applyFill="1" applyAlignment="1">
      <alignment horizontal="left" vertical="center"/>
    </xf>
    <xf numFmtId="0" fontId="8" fillId="0" borderId="0" xfId="2" applyFont="1" applyAlignment="1" applyProtection="1"/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/>
    <xf numFmtId="182" fontId="23" fillId="0" borderId="0" xfId="0" applyNumberFormat="1" applyFont="1"/>
    <xf numFmtId="0" fontId="31" fillId="0" borderId="0" xfId="0" applyFont="1" applyFill="1"/>
    <xf numFmtId="0" fontId="31" fillId="5" borderId="0" xfId="0" applyFont="1" applyFill="1"/>
    <xf numFmtId="2" fontId="23" fillId="0" borderId="0" xfId="0" applyNumberFormat="1" applyFont="1"/>
    <xf numFmtId="0" fontId="21" fillId="0" borderId="0" xfId="0" applyFont="1" applyAlignment="1">
      <alignment horizontal="right" indent="2"/>
    </xf>
    <xf numFmtId="2" fontId="21" fillId="0" borderId="0" xfId="0" applyNumberFormat="1" applyFont="1" applyAlignment="1">
      <alignment horizontal="right" indent="1"/>
    </xf>
    <xf numFmtId="2" fontId="21" fillId="0" borderId="0" xfId="0" applyNumberFormat="1" applyFont="1" applyAlignment="1">
      <alignment horizontal="right" indent="2"/>
    </xf>
    <xf numFmtId="0" fontId="31" fillId="5" borderId="1" xfId="0" applyFont="1" applyFill="1" applyBorder="1" applyAlignment="1">
      <alignment horizontal="center"/>
    </xf>
    <xf numFmtId="0" fontId="31" fillId="5" borderId="1" xfId="0" applyFont="1" applyFill="1" applyBorder="1"/>
    <xf numFmtId="2" fontId="21" fillId="0" borderId="1" xfId="0" applyNumberFormat="1" applyFont="1" applyBorder="1" applyAlignment="1">
      <alignment horizontal="right" indent="2"/>
    </xf>
    <xf numFmtId="2" fontId="21" fillId="0" borderId="1" xfId="0" applyNumberFormat="1" applyFont="1" applyBorder="1" applyAlignment="1">
      <alignment horizontal="right" indent="1"/>
    </xf>
    <xf numFmtId="182" fontId="21" fillId="0" borderId="2" xfId="0" applyNumberFormat="1" applyFont="1" applyBorder="1" applyAlignment="1">
      <alignment horizontal="right" indent="1"/>
    </xf>
    <xf numFmtId="182" fontId="21" fillId="0" borderId="3" xfId="0" applyNumberFormat="1" applyFont="1" applyBorder="1" applyAlignment="1">
      <alignment horizontal="right" indent="1"/>
    </xf>
    <xf numFmtId="182" fontId="22" fillId="6" borderId="4" xfId="0" applyNumberFormat="1" applyFont="1" applyFill="1" applyBorder="1" applyAlignment="1">
      <alignment horizontal="right" inden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1" fillId="0" borderId="0" xfId="0" applyFont="1" applyAlignment="1">
      <alignment horizontal="right" indent="3"/>
    </xf>
    <xf numFmtId="0" fontId="21" fillId="0" borderId="1" xfId="0" applyFont="1" applyBorder="1" applyAlignment="1">
      <alignment horizontal="right" indent="3"/>
    </xf>
    <xf numFmtId="2" fontId="23" fillId="0" borderId="0" xfId="0" applyNumberFormat="1" applyFont="1" applyAlignment="1">
      <alignment horizontal="right" indent="2"/>
    </xf>
    <xf numFmtId="0" fontId="12" fillId="0" borderId="0" xfId="0" applyFont="1" applyAlignment="1">
      <alignment horizontal="center"/>
    </xf>
    <xf numFmtId="0" fontId="47" fillId="0" borderId="0" xfId="0" applyFont="1" applyFill="1" applyAlignment="1">
      <alignment horizontal="left" indent="1"/>
    </xf>
    <xf numFmtId="2" fontId="21" fillId="7" borderId="0" xfId="0" applyNumberFormat="1" applyFont="1" applyFill="1" applyAlignment="1">
      <alignment horizontal="right" indent="1"/>
    </xf>
    <xf numFmtId="2" fontId="23" fillId="0" borderId="0" xfId="0" applyNumberFormat="1" applyFont="1" applyAlignment="1">
      <alignment horizontal="right" indent="1"/>
    </xf>
    <xf numFmtId="181" fontId="23" fillId="0" borderId="0" xfId="0" applyNumberFormat="1" applyFont="1" applyAlignment="1">
      <alignment horizontal="right" indent="2"/>
    </xf>
    <xf numFmtId="182" fontId="49" fillId="0" borderId="0" xfId="0" applyNumberFormat="1" applyFont="1" applyAlignment="1">
      <alignment horizontal="right" indent="2"/>
    </xf>
    <xf numFmtId="182" fontId="22" fillId="2" borderId="0" xfId="0" applyNumberFormat="1" applyFont="1" applyFill="1" applyAlignment="1">
      <alignment horizontal="right" vertical="center" indent="2"/>
    </xf>
    <xf numFmtId="0" fontId="21" fillId="0" borderId="0" xfId="0" applyFont="1" applyFill="1" applyBorder="1"/>
    <xf numFmtId="0" fontId="4" fillId="4" borderId="0" xfId="0" applyFont="1" applyFill="1" applyBorder="1"/>
    <xf numFmtId="0" fontId="21" fillId="0" borderId="0" xfId="0" applyFont="1" applyFill="1" applyBorder="1" applyAlignment="1">
      <alignment horizontal="left" indent="1"/>
    </xf>
    <xf numFmtId="2" fontId="41" fillId="6" borderId="0" xfId="0" applyNumberFormat="1" applyFont="1" applyFill="1" applyAlignment="1">
      <alignment horizontal="right" indent="1"/>
    </xf>
    <xf numFmtId="2" fontId="41" fillId="2" borderId="0" xfId="0" applyNumberFormat="1" applyFont="1" applyFill="1" applyAlignment="1">
      <alignment horizontal="right" indent="2"/>
    </xf>
    <xf numFmtId="181" fontId="21" fillId="0" borderId="0" xfId="0" applyNumberFormat="1" applyFont="1" applyAlignment="1">
      <alignment horizontal="right" indent="1"/>
    </xf>
    <xf numFmtId="2" fontId="21" fillId="7" borderId="0" xfId="0" applyNumberFormat="1" applyFont="1" applyFill="1" applyAlignment="1">
      <alignment horizontal="right" indent="2"/>
    </xf>
    <xf numFmtId="2" fontId="41" fillId="6" borderId="0" xfId="0" applyNumberFormat="1" applyFont="1" applyFill="1" applyAlignment="1">
      <alignment horizontal="right" indent="2"/>
    </xf>
    <xf numFmtId="0" fontId="21" fillId="0" borderId="5" xfId="0" applyFont="1" applyBorder="1"/>
    <xf numFmtId="0" fontId="1" fillId="0" borderId="6" xfId="0" applyFont="1" applyBorder="1"/>
    <xf numFmtId="182" fontId="23" fillId="0" borderId="0" xfId="0" applyNumberFormat="1" applyFont="1" applyBorder="1" applyAlignment="1">
      <alignment horizontal="right" indent="2"/>
    </xf>
    <xf numFmtId="0" fontId="34" fillId="0" borderId="7" xfId="0" applyFont="1" applyBorder="1" applyAlignment="1">
      <alignment horizontal="left" indent="1"/>
    </xf>
    <xf numFmtId="0" fontId="21" fillId="0" borderId="8" xfId="0" applyFont="1" applyBorder="1"/>
    <xf numFmtId="182" fontId="23" fillId="0" borderId="9" xfId="0" applyNumberFormat="1" applyFont="1" applyBorder="1" applyAlignment="1">
      <alignment horizontal="right" indent="2"/>
    </xf>
    <xf numFmtId="0" fontId="34" fillId="0" borderId="10" xfId="0" applyFont="1" applyBorder="1" applyAlignment="1">
      <alignment horizontal="left" indent="1"/>
    </xf>
    <xf numFmtId="0" fontId="21" fillId="0" borderId="11" xfId="0" applyFont="1" applyBorder="1"/>
    <xf numFmtId="0" fontId="1" fillId="0" borderId="12" xfId="0" applyFont="1" applyBorder="1"/>
    <xf numFmtId="181" fontId="30" fillId="0" borderId="0" xfId="0" applyNumberFormat="1" applyFont="1" applyFill="1" applyBorder="1" applyAlignment="1">
      <alignment horizontal="right" indent="2"/>
    </xf>
    <xf numFmtId="0" fontId="15" fillId="0" borderId="13" xfId="0" applyFont="1" applyBorder="1" applyAlignment="1">
      <alignment horizontal="right"/>
    </xf>
    <xf numFmtId="0" fontId="21" fillId="0" borderId="14" xfId="0" applyFont="1" applyBorder="1"/>
    <xf numFmtId="181" fontId="30" fillId="0" borderId="15" xfId="0" applyNumberFormat="1" applyFont="1" applyFill="1" applyBorder="1" applyAlignment="1">
      <alignment horizontal="right" indent="2"/>
    </xf>
    <xf numFmtId="0" fontId="15" fillId="0" borderId="16" xfId="0" applyFont="1" applyBorder="1" applyAlignment="1">
      <alignment horizontal="right"/>
    </xf>
    <xf numFmtId="0" fontId="22" fillId="8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52" fillId="5" borderId="1" xfId="0" applyFont="1" applyFill="1" applyBorder="1" applyAlignment="1">
      <alignment horizontal="center"/>
    </xf>
    <xf numFmtId="0" fontId="55" fillId="5" borderId="1" xfId="0" applyFont="1" applyFill="1" applyBorder="1" applyAlignment="1">
      <alignment horizontal="center"/>
    </xf>
    <xf numFmtId="0" fontId="58" fillId="5" borderId="1" xfId="0" applyFont="1" applyFill="1" applyBorder="1"/>
    <xf numFmtId="182" fontId="22" fillId="2" borderId="4" xfId="0" applyNumberFormat="1" applyFont="1" applyFill="1" applyBorder="1" applyAlignment="1">
      <alignment horizontal="right" indent="1"/>
    </xf>
    <xf numFmtId="182" fontId="22" fillId="8" borderId="4" xfId="0" applyNumberFormat="1" applyFont="1" applyFill="1" applyBorder="1" applyAlignment="1">
      <alignment horizontal="right" indent="1"/>
    </xf>
    <xf numFmtId="0" fontId="19" fillId="9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Border="1"/>
    <xf numFmtId="0" fontId="63" fillId="0" borderId="0" xfId="0" applyFont="1" applyAlignment="1">
      <alignment vertical="top"/>
    </xf>
    <xf numFmtId="0" fontId="63" fillId="0" borderId="0" xfId="0" applyFont="1"/>
    <xf numFmtId="0" fontId="64" fillId="0" borderId="0" xfId="1" applyFont="1" applyBorder="1" applyAlignment="1" applyProtection="1">
      <alignment horizontal="left" vertical="center" indent="1"/>
    </xf>
    <xf numFmtId="0" fontId="63" fillId="0" borderId="0" xfId="0" applyFont="1" applyAlignment="1">
      <alignment horizontal="left"/>
    </xf>
    <xf numFmtId="0" fontId="66" fillId="0" borderId="28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6" xfId="0" applyFont="1" applyBorder="1" applyAlignment="1">
      <alignment horizontal="center"/>
    </xf>
    <xf numFmtId="0" fontId="63" fillId="0" borderId="7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6" fillId="0" borderId="2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182" fontId="63" fillId="0" borderId="0" xfId="0" applyNumberFormat="1" applyFont="1"/>
    <xf numFmtId="0" fontId="72" fillId="0" borderId="28" xfId="0" applyFont="1" applyFill="1" applyBorder="1" applyAlignment="1">
      <alignment horizontal="right" indent="3"/>
    </xf>
    <xf numFmtId="0" fontId="63" fillId="0" borderId="25" xfId="0" applyFont="1" applyBorder="1" applyAlignment="1">
      <alignment horizontal="right" indent="1"/>
    </xf>
    <xf numFmtId="0" fontId="65" fillId="0" borderId="6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right" indent="1"/>
    </xf>
    <xf numFmtId="0" fontId="65" fillId="0" borderId="22" xfId="0" applyFont="1" applyFill="1" applyBorder="1" applyAlignment="1">
      <alignment horizontal="right" indent="1"/>
    </xf>
    <xf numFmtId="0" fontId="65" fillId="0" borderId="17" xfId="0" applyFont="1" applyFill="1" applyBorder="1" applyAlignment="1">
      <alignment horizontal="right" indent="1"/>
    </xf>
    <xf numFmtId="0" fontId="63" fillId="0" borderId="0" xfId="0" applyFont="1" applyFill="1"/>
    <xf numFmtId="0" fontId="65" fillId="0" borderId="19" xfId="0" applyFont="1" applyFill="1" applyBorder="1" applyAlignment="1">
      <alignment horizontal="right" indent="1"/>
    </xf>
    <xf numFmtId="0" fontId="67" fillId="0" borderId="29" xfId="0" applyFont="1" applyBorder="1" applyAlignment="1">
      <alignment horizontal="right" indent="3"/>
    </xf>
    <xf numFmtId="0" fontId="63" fillId="0" borderId="28" xfId="0" applyFont="1" applyBorder="1" applyAlignment="1">
      <alignment horizontal="right" indent="3"/>
    </xf>
    <xf numFmtId="2" fontId="63" fillId="0" borderId="24" xfId="0" applyNumberFormat="1" applyFont="1" applyBorder="1" applyAlignment="1">
      <alignment horizontal="right" indent="3"/>
    </xf>
    <xf numFmtId="2" fontId="63" fillId="0" borderId="25" xfId="0" applyNumberFormat="1" applyFont="1" applyBorder="1" applyAlignment="1">
      <alignment horizontal="right" indent="2"/>
    </xf>
    <xf numFmtId="2" fontId="63" fillId="0" borderId="0" xfId="0" applyNumberFormat="1" applyFont="1" applyBorder="1"/>
    <xf numFmtId="2" fontId="63" fillId="0" borderId="6" xfId="0" applyNumberFormat="1" applyFont="1" applyBorder="1" applyAlignment="1">
      <alignment horizontal="right" indent="1"/>
    </xf>
    <xf numFmtId="2" fontId="63" fillId="0" borderId="7" xfId="0" applyNumberFormat="1" applyFont="1" applyBorder="1" applyAlignment="1">
      <alignment horizontal="right" indent="2"/>
    </xf>
    <xf numFmtId="2" fontId="63" fillId="0" borderId="0" xfId="0" applyNumberFormat="1" applyFont="1"/>
    <xf numFmtId="2" fontId="63" fillId="0" borderId="22" xfId="0" applyNumberFormat="1" applyFont="1" applyBorder="1" applyAlignment="1">
      <alignment horizontal="right" indent="2"/>
    </xf>
    <xf numFmtId="0" fontId="63" fillId="0" borderId="0" xfId="0" applyFont="1" applyAlignment="1">
      <alignment horizontal="right" indent="1"/>
    </xf>
    <xf numFmtId="2" fontId="63" fillId="0" borderId="17" xfId="0" applyNumberFormat="1" applyFont="1" applyBorder="1" applyAlignment="1">
      <alignment horizontal="right" indent="2"/>
    </xf>
    <xf numFmtId="2" fontId="63" fillId="0" borderId="0" xfId="0" applyNumberFormat="1" applyFont="1" applyAlignment="1">
      <alignment horizontal="right" indent="1"/>
    </xf>
    <xf numFmtId="2" fontId="63" fillId="0" borderId="19" xfId="0" applyNumberFormat="1" applyFont="1" applyBorder="1" applyAlignment="1">
      <alignment horizontal="right" indent="2"/>
    </xf>
    <xf numFmtId="0" fontId="70" fillId="0" borderId="0" xfId="0" applyFont="1"/>
    <xf numFmtId="0" fontId="67" fillId="0" borderId="30" xfId="0" applyFont="1" applyBorder="1" applyAlignment="1">
      <alignment horizontal="right" indent="3"/>
    </xf>
    <xf numFmtId="0" fontId="63" fillId="0" borderId="31" xfId="0" applyFont="1" applyBorder="1" applyAlignment="1">
      <alignment horizontal="right" indent="3"/>
    </xf>
    <xf numFmtId="2" fontId="63" fillId="0" borderId="26" xfId="0" applyNumberFormat="1" applyFont="1" applyBorder="1" applyAlignment="1">
      <alignment horizontal="right" indent="3"/>
    </xf>
    <xf numFmtId="2" fontId="63" fillId="0" borderId="27" xfId="0" applyNumberFormat="1" applyFont="1" applyBorder="1" applyAlignment="1">
      <alignment horizontal="right" indent="2"/>
    </xf>
    <xf numFmtId="2" fontId="63" fillId="0" borderId="8" xfId="0" applyNumberFormat="1" applyFont="1" applyBorder="1" applyAlignment="1">
      <alignment horizontal="right" indent="1"/>
    </xf>
    <xf numFmtId="2" fontId="63" fillId="0" borderId="10" xfId="0" applyNumberFormat="1" applyFont="1" applyBorder="1" applyAlignment="1">
      <alignment horizontal="right" indent="2"/>
    </xf>
    <xf numFmtId="2" fontId="63" fillId="0" borderId="23" xfId="0" applyNumberFormat="1" applyFont="1" applyBorder="1" applyAlignment="1">
      <alignment horizontal="right" indent="2"/>
    </xf>
    <xf numFmtId="2" fontId="63" fillId="0" borderId="3" xfId="0" applyNumberFormat="1" applyFont="1" applyBorder="1" applyAlignment="1">
      <alignment horizontal="right" indent="2"/>
    </xf>
    <xf numFmtId="2" fontId="63" fillId="0" borderId="20" xfId="0" applyNumberFormat="1" applyFont="1" applyBorder="1" applyAlignment="1">
      <alignment horizontal="right" indent="2"/>
    </xf>
    <xf numFmtId="0" fontId="67" fillId="0" borderId="0" xfId="0" applyFont="1" applyBorder="1"/>
    <xf numFmtId="2" fontId="63" fillId="0" borderId="0" xfId="0" applyNumberFormat="1" applyFont="1" applyBorder="1" applyAlignment="1">
      <alignment horizontal="right" indent="2"/>
    </xf>
    <xf numFmtId="182" fontId="63" fillId="0" borderId="0" xfId="0" applyNumberFormat="1" applyFont="1" applyBorder="1"/>
    <xf numFmtId="2" fontId="63" fillId="0" borderId="0" xfId="0" applyNumberFormat="1" applyFont="1" applyBorder="1" applyAlignment="1">
      <alignment horizontal="right" indent="3"/>
    </xf>
    <xf numFmtId="182" fontId="63" fillId="0" borderId="0" xfId="0" applyNumberFormat="1" applyFont="1" applyBorder="1" applyAlignment="1">
      <alignment horizontal="right" indent="2"/>
    </xf>
    <xf numFmtId="2" fontId="63" fillId="0" borderId="0" xfId="0" applyNumberFormat="1" applyFont="1" applyBorder="1" applyAlignment="1">
      <alignment horizontal="right" indent="1"/>
    </xf>
    <xf numFmtId="182" fontId="63" fillId="0" borderId="0" xfId="0" applyNumberFormat="1" applyFont="1" applyBorder="1" applyAlignment="1">
      <alignment horizontal="right" indent="1"/>
    </xf>
    <xf numFmtId="0" fontId="63" fillId="0" borderId="0" xfId="0" applyFont="1" applyBorder="1" applyAlignment="1">
      <alignment horizontal="right" indent="1"/>
    </xf>
    <xf numFmtId="0" fontId="66" fillId="0" borderId="0" xfId="0" applyFont="1" applyFill="1" applyBorder="1" applyAlignment="1">
      <alignment horizontal="center"/>
    </xf>
    <xf numFmtId="2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/>
    <xf numFmtId="182" fontId="67" fillId="0" borderId="0" xfId="0" applyNumberFormat="1" applyFont="1" applyBorder="1" applyAlignment="1">
      <alignment horizontal="right" indent="1"/>
    </xf>
    <xf numFmtId="0" fontId="67" fillId="0" borderId="0" xfId="0" applyFont="1" applyAlignment="1">
      <alignment horizontal="center"/>
    </xf>
    <xf numFmtId="2" fontId="63" fillId="0" borderId="0" xfId="0" applyNumberFormat="1" applyFont="1" applyAlignment="1">
      <alignment horizontal="right" indent="2"/>
    </xf>
    <xf numFmtId="0" fontId="73" fillId="0" borderId="0" xfId="0" applyFont="1"/>
    <xf numFmtId="2" fontId="67" fillId="0" borderId="0" xfId="0" applyNumberFormat="1" applyFont="1" applyFill="1" applyBorder="1" applyAlignment="1">
      <alignment horizontal="right" indent="2"/>
    </xf>
    <xf numFmtId="0" fontId="63" fillId="0" borderId="0" xfId="0" applyFont="1" applyAlignment="1"/>
    <xf numFmtId="182" fontId="73" fillId="0" borderId="0" xfId="0" applyNumberFormat="1" applyFont="1"/>
    <xf numFmtId="0" fontId="77" fillId="0" borderId="0" xfId="0" applyFont="1" applyAlignment="1">
      <alignment horizontal="right" indent="2"/>
    </xf>
    <xf numFmtId="0" fontId="9" fillId="0" borderId="0" xfId="0" applyFont="1" applyAlignment="1">
      <alignment horizontal="right" indent="2"/>
    </xf>
    <xf numFmtId="0" fontId="75" fillId="0" borderId="0" xfId="0" applyFont="1" applyAlignment="1">
      <alignment horizontal="right" indent="2"/>
    </xf>
    <xf numFmtId="2" fontId="67" fillId="0" borderId="0" xfId="0" applyNumberFormat="1" applyFont="1" applyFill="1" applyBorder="1" applyAlignment="1">
      <alignment horizontal="right" inden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right" indent="3"/>
    </xf>
    <xf numFmtId="0" fontId="78" fillId="0" borderId="0" xfId="0" applyFont="1"/>
    <xf numFmtId="0" fontId="63" fillId="0" borderId="0" xfId="0" applyFont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182" fontId="73" fillId="0" borderId="0" xfId="0" applyNumberFormat="1" applyFont="1" applyBorder="1"/>
    <xf numFmtId="182" fontId="66" fillId="0" borderId="0" xfId="0" applyNumberFormat="1" applyFont="1" applyBorder="1"/>
    <xf numFmtId="0" fontId="63" fillId="0" borderId="0" xfId="0" applyFont="1" applyFill="1" applyBorder="1"/>
    <xf numFmtId="0" fontId="63" fillId="0" borderId="0" xfId="0" applyFont="1" applyFill="1" applyAlignment="1">
      <alignment horizontal="left"/>
    </xf>
    <xf numFmtId="0" fontId="66" fillId="0" borderId="21" xfId="0" applyFont="1" applyFill="1" applyBorder="1" applyAlignment="1">
      <alignment horizontal="center"/>
    </xf>
    <xf numFmtId="182" fontId="63" fillId="0" borderId="0" xfId="0" applyNumberFormat="1" applyFont="1" applyFill="1"/>
    <xf numFmtId="0" fontId="63" fillId="0" borderId="0" xfId="0" applyFont="1" applyFill="1" applyBorder="1" applyAlignment="1">
      <alignment horizontal="center"/>
    </xf>
    <xf numFmtId="0" fontId="71" fillId="0" borderId="29" xfId="0" applyFont="1" applyFill="1" applyBorder="1" applyAlignment="1">
      <alignment horizontal="right" indent="3"/>
    </xf>
    <xf numFmtId="0" fontId="83" fillId="0" borderId="26" xfId="0" applyFont="1" applyFill="1" applyBorder="1" applyAlignment="1">
      <alignment horizontal="center"/>
    </xf>
    <xf numFmtId="0" fontId="67" fillId="0" borderId="8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4" fillId="0" borderId="27" xfId="0" applyFont="1" applyFill="1" applyBorder="1" applyAlignment="1">
      <alignment horizontal="center"/>
    </xf>
    <xf numFmtId="182" fontId="63" fillId="0" borderId="0" xfId="0" applyNumberFormat="1" applyFont="1" applyFill="1" applyBorder="1" applyAlignment="1">
      <alignment horizontal="right" indent="2"/>
    </xf>
    <xf numFmtId="0" fontId="67" fillId="0" borderId="0" xfId="0" applyFont="1" applyFill="1" applyAlignment="1">
      <alignment horizontal="right" indent="2"/>
    </xf>
    <xf numFmtId="182" fontId="67" fillId="0" borderId="0" xfId="0" applyNumberFormat="1" applyFont="1" applyFill="1"/>
    <xf numFmtId="2" fontId="67" fillId="0" borderId="0" xfId="0" applyNumberFormat="1" applyFont="1" applyFill="1" applyBorder="1" applyAlignment="1">
      <alignment horizontal="right" indent="3"/>
    </xf>
    <xf numFmtId="2" fontId="63" fillId="0" borderId="0" xfId="0" applyNumberFormat="1" applyFont="1" applyFill="1" applyBorder="1" applyAlignment="1">
      <alignment horizontal="right" indent="2"/>
    </xf>
    <xf numFmtId="2" fontId="63" fillId="0" borderId="4" xfId="0" applyNumberFormat="1" applyFont="1" applyFill="1" applyBorder="1" applyAlignment="1">
      <alignment horizontal="right" indent="2"/>
    </xf>
    <xf numFmtId="2" fontId="63" fillId="0" borderId="4" xfId="0" applyNumberFormat="1" applyFont="1" applyFill="1" applyBorder="1" applyAlignment="1">
      <alignment horizontal="right" indent="3"/>
    </xf>
    <xf numFmtId="2" fontId="63" fillId="0" borderId="4" xfId="0" applyNumberFormat="1" applyFont="1" applyFill="1" applyBorder="1" applyAlignment="1">
      <alignment horizontal="right" indent="1"/>
    </xf>
    <xf numFmtId="2" fontId="67" fillId="0" borderId="4" xfId="0" applyNumberFormat="1" applyFont="1" applyFill="1" applyBorder="1" applyAlignment="1">
      <alignment horizontal="right" indent="2"/>
    </xf>
    <xf numFmtId="0" fontId="67" fillId="0" borderId="23" xfId="0" applyFont="1" applyFill="1" applyBorder="1" applyAlignment="1">
      <alignment horizontal="center"/>
    </xf>
    <xf numFmtId="0" fontId="67" fillId="0" borderId="29" xfId="0" applyFont="1" applyFill="1" applyBorder="1" applyAlignment="1">
      <alignment horizontal="right" indent="3"/>
    </xf>
    <xf numFmtId="0" fontId="63" fillId="0" borderId="28" xfId="0" applyFont="1" applyFill="1" applyBorder="1" applyAlignment="1">
      <alignment horizontal="right" indent="3"/>
    </xf>
    <xf numFmtId="0" fontId="66" fillId="0" borderId="3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2" fontId="63" fillId="0" borderId="0" xfId="0" applyNumberFormat="1" applyFont="1" applyBorder="1" applyAlignment="1">
      <alignment horizontal="center"/>
    </xf>
    <xf numFmtId="182" fontId="63" fillId="0" borderId="0" xfId="0" applyNumberFormat="1" applyFont="1" applyAlignment="1">
      <alignment horizontal="center"/>
    </xf>
    <xf numFmtId="2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2" fontId="67" fillId="0" borderId="32" xfId="0" applyNumberFormat="1" applyFont="1" applyFill="1" applyBorder="1" applyAlignment="1">
      <alignment horizontal="right" indent="2"/>
    </xf>
    <xf numFmtId="2" fontId="67" fillId="0" borderId="33" xfId="0" applyNumberFormat="1" applyFont="1" applyFill="1" applyBorder="1" applyAlignment="1">
      <alignment horizontal="right" indent="2"/>
    </xf>
    <xf numFmtId="0" fontId="67" fillId="0" borderId="30" xfId="0" applyFont="1" applyFill="1" applyBorder="1" applyAlignment="1">
      <alignment horizontal="center"/>
    </xf>
    <xf numFmtId="0" fontId="67" fillId="0" borderId="31" xfId="0" applyFont="1" applyFill="1" applyBorder="1" applyAlignment="1">
      <alignment horizontal="center"/>
    </xf>
    <xf numFmtId="2" fontId="73" fillId="0" borderId="24" xfId="0" applyNumberFormat="1" applyFont="1" applyBorder="1" applyAlignment="1">
      <alignment horizontal="right" indent="3"/>
    </xf>
    <xf numFmtId="2" fontId="73" fillId="0" borderId="0" xfId="0" applyNumberFormat="1" applyFont="1" applyAlignment="1">
      <alignment horizontal="right" indent="3"/>
    </xf>
    <xf numFmtId="182" fontId="66" fillId="0" borderId="0" xfId="0" applyNumberFormat="1" applyFont="1" applyAlignment="1"/>
    <xf numFmtId="182" fontId="66" fillId="0" borderId="0" xfId="0" applyNumberFormat="1" applyFont="1" applyAlignment="1">
      <alignment horizontal="right"/>
    </xf>
    <xf numFmtId="0" fontId="66" fillId="0" borderId="6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34" xfId="0" applyFont="1" applyFill="1" applyBorder="1" applyAlignment="1">
      <alignment horizontal="center"/>
    </xf>
    <xf numFmtId="0" fontId="66" fillId="0" borderId="35" xfId="0" applyFont="1" applyFill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6" fillId="0" borderId="39" xfId="0" applyFont="1" applyFill="1" applyBorder="1" applyAlignment="1">
      <alignment horizontal="center"/>
    </xf>
    <xf numFmtId="0" fontId="66" fillId="0" borderId="40" xfId="0" applyFont="1" applyFill="1" applyBorder="1" applyAlignment="1">
      <alignment horizontal="center"/>
    </xf>
    <xf numFmtId="0" fontId="66" fillId="0" borderId="41" xfId="0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/>
    </xf>
    <xf numFmtId="0" fontId="9" fillId="0" borderId="0" xfId="2" applyFont="1" applyFill="1" applyAlignment="1" applyProtection="1">
      <alignment horizontal="left" indent="1"/>
    </xf>
    <xf numFmtId="0" fontId="22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 inden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left" indent="2"/>
    </xf>
    <xf numFmtId="0" fontId="15" fillId="0" borderId="44" xfId="0" applyFont="1" applyBorder="1" applyAlignment="1">
      <alignment horizontal="left" indent="2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1" fillId="0" borderId="34" xfId="0" applyFont="1" applyBorder="1" applyAlignment="1">
      <alignment horizontal="left" vertical="center" wrapText="1" indent="6"/>
    </xf>
    <xf numFmtId="0" fontId="31" fillId="0" borderId="47" xfId="0" applyFont="1" applyBorder="1" applyAlignment="1">
      <alignment horizontal="left" vertical="center" wrapText="1" indent="6"/>
    </xf>
    <xf numFmtId="0" fontId="31" fillId="0" borderId="35" xfId="0" applyFont="1" applyBorder="1" applyAlignment="1">
      <alignment horizontal="left" vertical="center" wrapText="1" indent="6"/>
    </xf>
    <xf numFmtId="0" fontId="31" fillId="0" borderId="30" xfId="0" applyFont="1" applyBorder="1" applyAlignment="1">
      <alignment horizontal="left" vertical="center" wrapText="1" indent="6"/>
    </xf>
    <xf numFmtId="0" fontId="31" fillId="0" borderId="1" xfId="0" applyFont="1" applyBorder="1" applyAlignment="1">
      <alignment horizontal="left" vertical="center" wrapText="1" indent="6"/>
    </xf>
    <xf numFmtId="0" fontId="31" fillId="0" borderId="31" xfId="0" applyFont="1" applyBorder="1" applyAlignment="1">
      <alignment horizontal="left" vertical="center" wrapText="1" indent="6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" fontId="23" fillId="0" borderId="0" xfId="0" applyNumberFormat="1" applyFont="1" applyAlignment="1">
      <alignment vertical="center"/>
    </xf>
  </cellXfs>
  <cellStyles count="3">
    <cellStyle name="Besuchter Hyperlink" xfId="1" builtinId="9"/>
    <cellStyle name="Hyper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attachedToolbars" Target="attachedToolbars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8009478672985"/>
          <c:y val="0.128378660742761"/>
          <c:w val="0.82464454976303314"/>
          <c:h val="0.763515192838525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'Scatterplots &amp; R'!$C$21:$D$21</c:f>
              <c:strCache>
                <c:ptCount val="1"/>
                <c:pt idx="0">
                  <c:v>R= -0,240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969696"/>
              </a:solidFill>
              <a:ln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6"/>
            <c:marker>
              <c:spPr>
                <a:solidFill>
                  <a:srgbClr val="FF0000"/>
                </a:solidFill>
                <a:ln>
                  <a:solidFill>
                    <a:srgbClr val="FFFF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</c:marker>
            <c:bubble3D val="0"/>
          </c:dPt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'Scatterplots &amp; R'!$C$14:$C$20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15</c:v>
                </c:pt>
                <c:pt idx="6">
                  <c:v>15</c:v>
                </c:pt>
              </c:numCache>
            </c:numRef>
          </c:xVal>
          <c:yVal>
            <c:numRef>
              <c:f>'Scatterplots &amp; R'!$D$14:$D$20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732672"/>
        <c:axId val="182734208"/>
      </c:scatterChart>
      <c:valAx>
        <c:axId val="182732672"/>
        <c:scaling>
          <c:orientation val="minMax"/>
          <c:max val="1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734208"/>
        <c:crosses val="autoZero"/>
        <c:crossBetween val="midCat"/>
      </c:valAx>
      <c:valAx>
        <c:axId val="182734208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732672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6255924170616116"/>
          <c:y val="4.5045144120267014E-2"/>
          <c:w val="0.25592417061611372"/>
          <c:h val="5.63064301503337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26114649681534E-2"/>
          <c:y val="0.17808219178082191"/>
          <c:w val="0.85987261146496818"/>
          <c:h val="0.709589041095890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0000FF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2.6554054054054057</c:v>
                  </c:pt>
                  <c:pt idx="1">
                    <c:v>3.0675675675675675</c:v>
                  </c:pt>
                  <c:pt idx="2">
                    <c:v>3.4797297297297298</c:v>
                  </c:pt>
                  <c:pt idx="3">
                    <c:v>4.7162162162162158</c:v>
                  </c:pt>
                  <c:pt idx="4">
                    <c:v>5.128378378378379</c:v>
                  </c:pt>
                  <c:pt idx="5">
                    <c:v>5.9527027027027035</c:v>
                  </c:pt>
                </c:numCache>
              </c:numRef>
            </c:minus>
            <c:spPr>
              <a:ln w="38100">
                <a:solidFill>
                  <a:srgbClr val="FF6600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2.6554054054054057</c:v>
                </c:pt>
                <c:pt idx="1">
                  <c:v>3.0675675675675675</c:v>
                </c:pt>
                <c:pt idx="2">
                  <c:v>3.4797297297297298</c:v>
                </c:pt>
                <c:pt idx="3">
                  <c:v>4.7162162162162158</c:v>
                </c:pt>
                <c:pt idx="4">
                  <c:v>5.128378378378379</c:v>
                </c:pt>
                <c:pt idx="5">
                  <c:v>5.9527027027027035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9616"/>
        <c:axId val="181681536"/>
      </c:scatterChart>
      <c:valAx>
        <c:axId val="181679616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681536"/>
        <c:crosses val="autoZero"/>
        <c:crossBetween val="midCat"/>
        <c:majorUnit val="5"/>
      </c:valAx>
      <c:valAx>
        <c:axId val="181681536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679616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56687898089165E-2"/>
          <c:y val="0.18681343741071083"/>
          <c:w val="0.86624203821656054"/>
          <c:h val="0.70055039029016553"/>
        </c:manualLayout>
      </c:layout>
      <c:scatterChart>
        <c:scatterStyle val="lineMarker"/>
        <c:varyColors val="1"/>
        <c:ser>
          <c:idx val="3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5"/>
            <c:bubble3D val="0"/>
          </c:dPt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ln w="38100">
                <a:solidFill>
                  <a:srgbClr val="333333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-1.166666666666667</c:v>
                </c:pt>
                <c:pt idx="1">
                  <c:v>-2.166666666666667</c:v>
                </c:pt>
                <c:pt idx="2">
                  <c:v>0.83333333333333304</c:v>
                </c:pt>
                <c:pt idx="3">
                  <c:v>-2.166666666666667</c:v>
                </c:pt>
                <c:pt idx="4">
                  <c:v>2.833333333333333</c:v>
                </c:pt>
                <c:pt idx="5">
                  <c:v>1.833333333333333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30688"/>
        <c:axId val="181863552"/>
      </c:scatterChart>
      <c:valAx>
        <c:axId val="1817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lg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863552"/>
        <c:crosses val="autoZero"/>
        <c:crossBetween val="midCat"/>
        <c:majorUnit val="5"/>
        <c:minorUnit val="1"/>
      </c:valAx>
      <c:valAx>
        <c:axId val="181863552"/>
        <c:scaling>
          <c:orientation val="minMax"/>
          <c:max val="6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730688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56687898089165E-2"/>
          <c:y val="0.18681343741071083"/>
          <c:w val="0.86624203821656054"/>
          <c:h val="0.71428667245271782"/>
        </c:manualLayout>
      </c:layout>
      <c:scatterChart>
        <c:scatterStyle val="lineMarker"/>
        <c:varyColors val="1"/>
        <c:ser>
          <c:idx val="3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5"/>
            <c:bubble3D val="0"/>
          </c:dPt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ln w="38100">
                <a:solidFill>
                  <a:srgbClr val="FF6600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0.34459459459459429</c:v>
                </c:pt>
                <c:pt idx="1">
                  <c:v>-1.0675675675675675</c:v>
                </c:pt>
                <c:pt idx="2">
                  <c:v>1.5202702702702702</c:v>
                </c:pt>
                <c:pt idx="3">
                  <c:v>-2.7162162162162158</c:v>
                </c:pt>
                <c:pt idx="4">
                  <c:v>1.871621621621621</c:v>
                </c:pt>
                <c:pt idx="5">
                  <c:v>4.7297297297296481E-2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17184"/>
        <c:axId val="181918720"/>
      </c:scatterChart>
      <c:valAx>
        <c:axId val="1819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FF"/>
            </a:solidFill>
            <a:prstDash val="lg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918720"/>
        <c:crosses val="autoZero"/>
        <c:crossBetween val="midCat"/>
        <c:majorUnit val="5"/>
        <c:minorUnit val="1"/>
      </c:valAx>
      <c:valAx>
        <c:axId val="181918720"/>
        <c:scaling>
          <c:orientation val="minMax"/>
          <c:max val="6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917184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41401273885357E-2"/>
          <c:y val="0.18681343741071083"/>
          <c:w val="0.86624203821656054"/>
          <c:h val="0.71703392888522821"/>
        </c:manualLayout>
      </c:layout>
      <c:scatterChart>
        <c:scatterStyle val="lineMarker"/>
        <c:varyColors val="0"/>
        <c:ser>
          <c:idx val="3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0000FF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-1.5112612612612613</c:v>
                  </c:pt>
                  <c:pt idx="1">
                    <c:v>-1.0990990990990994</c:v>
                  </c:pt>
                  <c:pt idx="2">
                    <c:v>-0.68693693693693714</c:v>
     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              <c:v>1.7860360360360366</c:v>
                  </c:pt>
                </c:numCache>
              </c:numRef>
            </c:minus>
            <c:spPr>
              <a:ln w="38100">
                <a:solidFill>
                  <a:srgbClr val="FF6600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-1.166666666666667</c:v>
                </c:pt>
                <c:pt idx="1">
                  <c:v>-2.166666666666667</c:v>
                </c:pt>
                <c:pt idx="2">
                  <c:v>0.83333333333333304</c:v>
                </c:pt>
                <c:pt idx="3">
                  <c:v>-2.166666666666667</c:v>
                </c:pt>
                <c:pt idx="4">
                  <c:v>2.833333333333333</c:v>
                </c:pt>
                <c:pt idx="5">
                  <c:v>1.833333333333333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ln w="38100">
                <a:solidFill>
                  <a:srgbClr val="333333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7"/>
                <c:pt idx="1">
                  <c:v>1.8</c:v>
                </c:pt>
                <c:pt idx="2">
                  <c:v>2.8</c:v>
                </c:pt>
                <c:pt idx="3">
                  <c:v>5.8</c:v>
                </c:pt>
                <c:pt idx="4">
                  <c:v>6.8</c:v>
                </c:pt>
                <c:pt idx="6">
                  <c:v>8.8000000000000007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-1.166666666666667</c:v>
                </c:pt>
                <c:pt idx="1">
                  <c:v>-2.166666666666667</c:v>
                </c:pt>
                <c:pt idx="2">
                  <c:v>0.83333333333333304</c:v>
                </c:pt>
                <c:pt idx="3">
                  <c:v>-2.166666666666667</c:v>
                </c:pt>
                <c:pt idx="4">
                  <c:v>2.833333333333333</c:v>
                </c:pt>
                <c:pt idx="5">
                  <c:v>1.833333333333333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58528"/>
        <c:axId val="181960064"/>
      </c:scatterChart>
      <c:valAx>
        <c:axId val="181958528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lg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960064"/>
        <c:crosses val="autoZero"/>
        <c:crossBetween val="midCat"/>
        <c:majorUnit val="5"/>
        <c:minorUnit val="1"/>
      </c:valAx>
      <c:valAx>
        <c:axId val="181960064"/>
        <c:scaling>
          <c:orientation val="minMax"/>
          <c:max val="6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958528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26114649681534E-2"/>
          <c:y val="0.17808219178082191"/>
          <c:w val="0.85987261146496818"/>
          <c:h val="0.709589041095890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0000FF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4.166666666666667</c:v>
                  </c:pt>
                  <c:pt idx="1">
                    <c:v>4.166666666666667</c:v>
                  </c:pt>
                  <c:pt idx="2">
                    <c:v>4.166666666666667</c:v>
                  </c:pt>
                  <c:pt idx="3">
                    <c:v>4.166666666666667</c:v>
                  </c:pt>
                  <c:pt idx="4">
                    <c:v>4.166666666666667</c:v>
                  </c:pt>
                  <c:pt idx="5">
                    <c:v>4.166666666666667</c:v>
                  </c:pt>
                </c:numCache>
              </c:numRef>
            </c:minus>
            <c:spPr>
              <a:ln w="38100">
                <a:solidFill>
                  <a:srgbClr val="333333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969696"/>
                </a:solidFill>
                <a:prstDash val="solid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4.166666666666667</c:v>
                </c:pt>
                <c:pt idx="1">
                  <c:v>4.166666666666667</c:v>
                </c:pt>
                <c:pt idx="2">
                  <c:v>4.166666666666667</c:v>
                </c:pt>
                <c:pt idx="3">
                  <c:v>4.166666666666667</c:v>
                </c:pt>
                <c:pt idx="4">
                  <c:v>4.166666666666667</c:v>
                </c:pt>
                <c:pt idx="5">
                  <c:v>4.166666666666667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63104"/>
        <c:axId val="182064640"/>
      </c:scatterChart>
      <c:valAx>
        <c:axId val="182063104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064640"/>
        <c:crosses val="autoZero"/>
        <c:crossBetween val="midCat"/>
        <c:majorUnit val="5"/>
      </c:valAx>
      <c:valAx>
        <c:axId val="18206464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063104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1082802547771"/>
          <c:y val="0.17808219178082191"/>
          <c:w val="0.85987261146496818"/>
          <c:h val="0.717808219178082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FF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4.166666666666667</c:v>
                  </c:pt>
                  <c:pt idx="1">
                    <c:v>4.166666666666667</c:v>
                  </c:pt>
                  <c:pt idx="2">
                    <c:v>4.166666666666667</c:v>
                  </c:pt>
                  <c:pt idx="3">
                    <c:v>4.166666666666667</c:v>
                  </c:pt>
                  <c:pt idx="4">
                    <c:v>4.166666666666667</c:v>
                  </c:pt>
                  <c:pt idx="5">
                    <c:v>4.166666666666667</c:v>
                  </c:pt>
                </c:numCache>
              </c:numRef>
            </c:minus>
            <c:spPr>
              <a:ln w="38100">
                <a:solidFill>
                  <a:srgbClr val="800000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2.6554054054054057</c:v>
                </c:pt>
                <c:pt idx="1">
                  <c:v>3.0675675675675675</c:v>
                </c:pt>
                <c:pt idx="2">
                  <c:v>3.4797297297297298</c:v>
                </c:pt>
                <c:pt idx="3">
                  <c:v>4.7162162162162158</c:v>
                </c:pt>
                <c:pt idx="4">
                  <c:v>5.128378378378379</c:v>
                </c:pt>
                <c:pt idx="5">
                  <c:v>5.9527027027027035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4.166666666666667</c:v>
                </c:pt>
                <c:pt idx="1">
                  <c:v>4.166666666666667</c:v>
                </c:pt>
                <c:pt idx="2">
                  <c:v>4.166666666666667</c:v>
                </c:pt>
                <c:pt idx="3">
                  <c:v>4.166666666666667</c:v>
                </c:pt>
                <c:pt idx="4">
                  <c:v>4.166666666666667</c:v>
                </c:pt>
                <c:pt idx="5">
                  <c:v>4.166666666666667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108928"/>
        <c:axId val="182110464"/>
      </c:scatterChart>
      <c:valAx>
        <c:axId val="182108928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110464"/>
        <c:crosses val="autoZero"/>
        <c:crossBetween val="midCat"/>
        <c:majorUnit val="5"/>
      </c:valAx>
      <c:valAx>
        <c:axId val="182110464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108928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26114649681534E-2"/>
          <c:y val="0.17808219178082191"/>
          <c:w val="0.85987261146496818"/>
          <c:h val="0.709589041095890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2.6554054054054057</c:v>
                  </c:pt>
                  <c:pt idx="1">
                    <c:v>3.0675675675675675</c:v>
                  </c:pt>
                  <c:pt idx="2">
                    <c:v>3.4797297297297298</c:v>
                  </c:pt>
                  <c:pt idx="3">
                    <c:v>4.7162162162162158</c:v>
                  </c:pt>
                  <c:pt idx="4">
                    <c:v>5.128378378378379</c:v>
                  </c:pt>
                  <c:pt idx="5">
                    <c:v>5.9527027027027035</c:v>
                  </c:pt>
                </c:numCache>
              </c:numRef>
            </c:minus>
            <c:spPr>
              <a:ln w="38100">
                <a:solidFill>
                  <a:srgbClr val="FF6600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FF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2.6554054054054057</c:v>
                </c:pt>
                <c:pt idx="1">
                  <c:v>3.0675675675675675</c:v>
                </c:pt>
                <c:pt idx="2">
                  <c:v>3.4797297297297298</c:v>
                </c:pt>
                <c:pt idx="3">
                  <c:v>4.7162162162162158</c:v>
                </c:pt>
                <c:pt idx="4">
                  <c:v>5.128378378378379</c:v>
                </c:pt>
                <c:pt idx="5">
                  <c:v>5.9527027027027035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4.166666666666667</c:v>
                </c:pt>
                <c:pt idx="1">
                  <c:v>4.166666666666667</c:v>
                </c:pt>
                <c:pt idx="2">
                  <c:v>4.166666666666667</c:v>
                </c:pt>
                <c:pt idx="3">
                  <c:v>4.166666666666667</c:v>
                </c:pt>
                <c:pt idx="4">
                  <c:v>4.166666666666667</c:v>
                </c:pt>
                <c:pt idx="5">
                  <c:v>4.166666666666667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430336"/>
        <c:axId val="182440320"/>
      </c:scatterChart>
      <c:valAx>
        <c:axId val="182430336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440320"/>
        <c:crosses val="autoZero"/>
        <c:crossBetween val="midCat"/>
        <c:majorUnit val="5"/>
      </c:valAx>
      <c:valAx>
        <c:axId val="18244032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430336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6.8421052631578952E-2"/>
          <c:w val="0.83113563542993929"/>
          <c:h val="0.81315789473684208"/>
        </c:manualLayout>
      </c:layout>
      <c:scatterChart>
        <c:scatterStyle val="lineMarker"/>
        <c:varyColors val="0"/>
        <c:ser>
          <c:idx val="0"/>
          <c:order val="0"/>
          <c:tx>
            <c:v>Punktwolke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0000FF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Mittelwerte y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4.166666666666667</c:v>
                </c:pt>
                <c:pt idx="1">
                  <c:v>4.166666666666667</c:v>
                </c:pt>
                <c:pt idx="2">
                  <c:v>4.166666666666667</c:v>
                </c:pt>
                <c:pt idx="3">
                  <c:v>4.166666666666667</c:v>
                </c:pt>
                <c:pt idx="4">
                  <c:v>4.166666666666667</c:v>
                </c:pt>
                <c:pt idx="5">
                  <c:v>4.166666666666667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492160"/>
        <c:axId val="182506240"/>
      </c:scatterChart>
      <c:valAx>
        <c:axId val="182492160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506240"/>
        <c:crosses val="autoZero"/>
        <c:crossBetween val="midCat"/>
        <c:majorUnit val="5"/>
        <c:minorUnit val="1"/>
      </c:valAx>
      <c:valAx>
        <c:axId val="182506240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492160"/>
        <c:crosses val="autoZero"/>
        <c:crossBetween val="midCat"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32826456374788E-2"/>
          <c:y val="5.8047568188757663E-2"/>
          <c:w val="0.83905121291022444"/>
          <c:h val="0.8126659546426072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-1.5112612612612613</c:v>
                  </c:pt>
                  <c:pt idx="1">
                    <c:v>-1.0990990990990994</c:v>
                  </c:pt>
                  <c:pt idx="2">
                    <c:v>-0.68693693693693714</c:v>
     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              <c:v>1.7860360360360366</c:v>
                  </c:pt>
                </c:numCache>
              </c:numRef>
            </c:minus>
            <c:spPr>
              <a:ln w="38100">
                <a:solidFill>
                  <a:srgbClr val="FF6600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7"/>
                <c:pt idx="1">
                  <c:v>1.8</c:v>
                </c:pt>
                <c:pt idx="2">
                  <c:v>2.8</c:v>
                </c:pt>
                <c:pt idx="3">
                  <c:v>5.8</c:v>
                </c:pt>
                <c:pt idx="4">
                  <c:v>6.8</c:v>
                </c:pt>
                <c:pt idx="6">
                  <c:v>8.8000000000000007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-1.166666666666667</c:v>
                </c:pt>
                <c:pt idx="1">
                  <c:v>-2.166666666666667</c:v>
                </c:pt>
                <c:pt idx="2">
                  <c:v>0.83333333333333304</c:v>
                </c:pt>
                <c:pt idx="3">
                  <c:v>-2.166666666666667</c:v>
                </c:pt>
                <c:pt idx="4">
                  <c:v>2.833333333333333</c:v>
                </c:pt>
                <c:pt idx="5">
                  <c:v>1.833333333333333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rgbClr val="0000FF"/>
                </a:solidFill>
                <a:prstDash val="lgDash"/>
              </a:ln>
            </c:spPr>
            <c:trendlineType val="linear"/>
            <c:dispRSqr val="0"/>
            <c:dispEq val="0"/>
          </c:trendline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ln w="38100">
                <a:solidFill>
                  <a:srgbClr val="333333"/>
                </a:solidFill>
                <a:prstDash val="solid"/>
              </a:ln>
            </c:spPr>
          </c:errBars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-1.166666666666667</c:v>
                </c:pt>
                <c:pt idx="1">
                  <c:v>-2.166666666666667</c:v>
                </c:pt>
                <c:pt idx="2">
                  <c:v>0.83333333333333304</c:v>
                </c:pt>
                <c:pt idx="3">
                  <c:v>-2.166666666666667</c:v>
                </c:pt>
                <c:pt idx="4">
                  <c:v>2.833333333333333</c:v>
                </c:pt>
                <c:pt idx="5">
                  <c:v>1.833333333333333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05312"/>
        <c:axId val="182606848"/>
      </c:scatterChart>
      <c:valAx>
        <c:axId val="18260531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606848"/>
        <c:crosses val="autoZero"/>
        <c:crossBetween val="midCat"/>
        <c:majorUnit val="5"/>
        <c:minorUnit val="1"/>
      </c:valAx>
      <c:valAx>
        <c:axId val="182606848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605312"/>
        <c:crosses val="autoZero"/>
        <c:crossBetween val="midCat"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34113712374577E-2"/>
          <c:y val="3.9344262295081971E-2"/>
          <c:w val="0.89632107023411367"/>
          <c:h val="0.88524590163934425"/>
        </c:manualLayout>
      </c:layout>
      <c:scatterChart>
        <c:scatterStyle val="lineMarker"/>
        <c:varyColors val="0"/>
        <c:ser>
          <c:idx val="0"/>
          <c:order val="0"/>
          <c:tx>
            <c:v>Punktwolke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969696"/>
              </a:solidFill>
              <a:ln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FFFF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</c:marker>
            <c:bubble3D val="0"/>
            <c:spPr>
              <a:ln w="28575">
                <a:noFill/>
              </a:ln>
            </c:spPr>
          </c:dPt>
          <c:trendline>
            <c:spPr>
              <a:ln w="25400">
                <a:solidFill>
                  <a:srgbClr val="0000FF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'R^2 Reduction_of_errors'!$B$10:$B$15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</c:numCache>
            </c:numRef>
          </c:xVal>
          <c:yVal>
            <c:numRef>
              <c:f>'R^2 Reduction_of_errors'!$C$10:$C$15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9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Mittelwerte y</c:v>
          </c:tx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xVal>
            <c:numRef>
              <c:f>'R^2 Reduction_of_errors'!$B$9:$B$16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9</c:v>
                </c:pt>
                <c:pt idx="7">
                  <c:v>10</c:v>
                </c:pt>
              </c:numCache>
            </c:numRef>
          </c:xVal>
          <c:yVal>
            <c:numRef>
              <c:f>'R^2 Reduction_of_errors'!$E$9:$E$16</c:f>
              <c:numCache>
                <c:formatCode>0.00</c:formatCode>
                <c:ptCount val="8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22464"/>
        <c:axId val="182632448"/>
      </c:scatterChart>
      <c:valAx>
        <c:axId val="182622464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632448"/>
        <c:crosses val="autoZero"/>
        <c:crossBetween val="midCat"/>
        <c:majorUnit val="5"/>
        <c:minorUnit val="1"/>
      </c:valAx>
      <c:valAx>
        <c:axId val="182632448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622464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91009370866046E-2"/>
          <c:y val="0.13181818181818181"/>
          <c:w val="0.832153221393925"/>
          <c:h val="0.77500000000000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'Scatterplots &amp; R'!$C$44:$D$44</c:f>
              <c:strCache>
                <c:ptCount val="1"/>
                <c:pt idx="0">
                  <c:v>R= 0,505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808080"/>
              </a:solidFill>
              <a:ln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5"/>
            <c:marker>
              <c:spPr>
                <a:solidFill>
                  <a:srgbClr val="FF0000"/>
                </a:solidFill>
                <a:ln>
                  <a:solidFill>
                    <a:srgbClr val="FFFF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</c:marker>
            <c:bubble3D val="0"/>
            <c:spPr>
              <a:ln w="28575">
                <a:noFill/>
              </a:ln>
            </c:spPr>
          </c:dPt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'Scatterplots &amp; R'!$C$37:$C$42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15</c:v>
                </c:pt>
              </c:numCache>
            </c:numRef>
          </c:xVal>
          <c:yVal>
            <c:numRef>
              <c:f>'Scatterplots &amp; R'!$D$37:$D$42</c:f>
              <c:numCache>
                <c:formatCode>General</c:formatCode>
                <c:ptCount val="6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99904"/>
        <c:axId val="182701440"/>
      </c:scatterChart>
      <c:valAx>
        <c:axId val="182699904"/>
        <c:scaling>
          <c:orientation val="minMax"/>
          <c:max val="1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701440"/>
        <c:crosses val="autoZero"/>
        <c:crossBetween val="midCat"/>
      </c:valAx>
      <c:valAx>
        <c:axId val="182701440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2699904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8297960757334049"/>
          <c:y val="0.05"/>
          <c:w val="0.23877123682041598"/>
          <c:h val="5.6818181818181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19708053179803E-2"/>
          <c:y val="4.0284360189573459E-2"/>
          <c:w val="0.88411295644070942"/>
          <c:h val="0.855450236966824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Regr_interactive!$B$14:$B$22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</c:numCache>
            </c:numRef>
          </c:xVal>
          <c:yVal>
            <c:numRef>
              <c:f>Regr_interactive!$C$14:$C$22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</c:numCache>
            </c:numRef>
          </c:yVal>
          <c:smooth val="0"/>
        </c:ser>
        <c:ser>
          <c:idx val="1"/>
          <c:order val="1"/>
          <c:tx>
            <c:v>aktuelle_schaetzung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rgbClr val="FF66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Regr_interactive!$B$13:$B$22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</c:numCache>
            </c:numRef>
          </c:xVal>
          <c:yVal>
            <c:numRef>
              <c:f>Regr_interactive!$H$13:$H$22</c:f>
              <c:numCache>
                <c:formatCode>0.00</c:formatCode>
                <c:ptCount val="10"/>
                <c:pt idx="0">
                  <c:v>1.2946859903381647</c:v>
                </c:pt>
                <c:pt idx="1">
                  <c:v>2.1337856215154445</c:v>
                </c:pt>
                <c:pt idx="2">
                  <c:v>2.9728852526927243</c:v>
                </c:pt>
                <c:pt idx="3">
                  <c:v>3.8119848838700046</c:v>
                </c:pt>
                <c:pt idx="4">
                  <c:v>4.6510845150472839</c:v>
                </c:pt>
                <c:pt idx="5">
                  <c:v>6.3292837774018444</c:v>
                </c:pt>
                <c:pt idx="6">
                  <c:v>7.1683834085791238</c:v>
                </c:pt>
                <c:pt idx="7">
                  <c:v>9.6856823021109637</c:v>
                </c:pt>
                <c:pt idx="8">
                  <c:v>11.363881564465524</c:v>
                </c:pt>
                <c:pt idx="9">
                  <c:v>13.881180457997363</c:v>
                </c:pt>
              </c:numCache>
            </c:numRef>
          </c:yVal>
          <c:smooth val="0"/>
        </c:ser>
        <c:ser>
          <c:idx val="2"/>
          <c:order val="2"/>
          <c:tx>
            <c:v>naiv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Regr_interactive!$B$13:$B$22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</c:numCache>
            </c:numRef>
          </c:xVal>
          <c:yVal>
            <c:numRef>
              <c:f>Regr_interactive!$D$13:$D$22</c:f>
              <c:numCache>
                <c:formatCode>0.00</c:formatCode>
                <c:ptCount val="10"/>
                <c:pt idx="0">
                  <c:v>6.7777777777777777</c:v>
                </c:pt>
                <c:pt idx="1">
                  <c:v>6.7777777777777777</c:v>
                </c:pt>
                <c:pt idx="2">
                  <c:v>6.7777777777777777</c:v>
                </c:pt>
                <c:pt idx="3">
                  <c:v>6.7777777777777777</c:v>
                </c:pt>
                <c:pt idx="4">
                  <c:v>6.7777777777777777</c:v>
                </c:pt>
                <c:pt idx="5">
                  <c:v>6.7777777777777777</c:v>
                </c:pt>
                <c:pt idx="6">
                  <c:v>6.7777777777777777</c:v>
                </c:pt>
                <c:pt idx="7">
                  <c:v>6.7777777777777777</c:v>
                </c:pt>
                <c:pt idx="8">
                  <c:v>6.7777777777777777</c:v>
                </c:pt>
                <c:pt idx="9">
                  <c:v>6.7777777777777777</c:v>
                </c:pt>
              </c:numCache>
            </c:numRef>
          </c:yVal>
          <c:smooth val="1"/>
        </c:ser>
        <c:ser>
          <c:idx val="3"/>
          <c:order val="3"/>
          <c:tx>
            <c:v>LS</c:v>
          </c:tx>
          <c:spPr>
            <a:ln w="12700">
              <a:solidFill>
                <a:srgbClr val="FFFFFF"/>
              </a:solidFill>
              <a:prstDash val="sysDash"/>
            </a:ln>
          </c:spPr>
          <c:marker>
            <c:symbol val="none"/>
          </c:marker>
          <c:xVal>
            <c:numRef>
              <c:f>Regr_interactive!$B$14:$B$22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</c:numCache>
            </c:numRef>
          </c:xVal>
          <c:yVal>
            <c:numRef>
              <c:f>Regr_interactive!$E$14:$E$22</c:f>
              <c:numCache>
                <c:formatCode>0.00</c:formatCode>
                <c:ptCount val="9"/>
                <c:pt idx="0">
                  <c:v>2.1171497584541066</c:v>
                </c:pt>
                <c:pt idx="1">
                  <c:v>2.9396135265700485</c:v>
                </c:pt>
                <c:pt idx="2">
                  <c:v>3.7620772946859904</c:v>
                </c:pt>
                <c:pt idx="3">
                  <c:v>4.5845410628019323</c:v>
                </c:pt>
                <c:pt idx="4">
                  <c:v>6.2294685990338161</c:v>
                </c:pt>
                <c:pt idx="5">
                  <c:v>7.0519323671497585</c:v>
                </c:pt>
                <c:pt idx="6">
                  <c:v>9.5193236714975829</c:v>
                </c:pt>
                <c:pt idx="7">
                  <c:v>11.164251207729468</c:v>
                </c:pt>
                <c:pt idx="8">
                  <c:v>13.631642512077294</c:v>
                </c:pt>
              </c:numCache>
            </c:numRef>
          </c:yVal>
          <c:smooth val="1"/>
        </c:ser>
        <c:ser>
          <c:idx val="4"/>
          <c:order val="4"/>
          <c:tx>
            <c:v>selected</c:v>
          </c:tx>
          <c:spPr>
            <a:ln w="3175">
              <a:solidFill>
                <a:srgbClr val="FF6600"/>
              </a:solidFill>
              <a:prstDash val="solid"/>
            </a:ln>
          </c:spPr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Ref>
                <c:f>Regr_interactive!$I$14:$I$22</c:f>
                <c:numCache>
                  <c:formatCode>General</c:formatCode>
                  <c:ptCount val="9"/>
                  <c:pt idx="0">
                    <c:v>0.86621437848455551</c:v>
                  </c:pt>
                  <c:pt idx="1">
                    <c:v>-0.9728852526927243</c:v>
                  </c:pt>
                  <c:pt idx="2">
                    <c:v>2.1880151161299954</c:v>
                  </c:pt>
                  <c:pt idx="3">
                    <c:v>-2.6510845150472839</c:v>
                  </c:pt>
                  <c:pt idx="4">
                    <c:v>-1.3292837774018444</c:v>
                  </c:pt>
                  <c:pt idx="5">
                    <c:v>0.83161659142087618</c:v>
                  </c:pt>
                  <c:pt idx="6">
                    <c:v>0.3143176978890363</c:v>
                  </c:pt>
                  <c:pt idx="7">
                    <c:v>0.63611843553447578</c:v>
                  </c:pt>
                  <c:pt idx="8">
                    <c:v>-0.88118045799736322</c:v>
                  </c:pt>
                </c:numCache>
              </c:numRef>
            </c:pl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Regr_interactive!$B$14:$B$22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</c:numCache>
            </c:numRef>
          </c:xVal>
          <c:yVal>
            <c:numRef>
              <c:f>Regr_interactive!$H$14:$H$22</c:f>
              <c:numCache>
                <c:formatCode>0.00</c:formatCode>
                <c:ptCount val="9"/>
                <c:pt idx="0">
                  <c:v>2.1337856215154445</c:v>
                </c:pt>
                <c:pt idx="1">
                  <c:v>2.9728852526927243</c:v>
                </c:pt>
                <c:pt idx="2">
                  <c:v>3.8119848838700046</c:v>
                </c:pt>
                <c:pt idx="3">
                  <c:v>4.6510845150472839</c:v>
                </c:pt>
                <c:pt idx="4">
                  <c:v>6.3292837774018444</c:v>
                </c:pt>
                <c:pt idx="5">
                  <c:v>7.1683834085791238</c:v>
                </c:pt>
                <c:pt idx="6">
                  <c:v>9.6856823021109637</c:v>
                </c:pt>
                <c:pt idx="7">
                  <c:v>11.363881564465524</c:v>
                </c:pt>
                <c:pt idx="8">
                  <c:v>13.881180457997363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925504"/>
        <c:axId val="171927040"/>
      </c:scatterChart>
      <c:valAx>
        <c:axId val="171925504"/>
        <c:scaling>
          <c:orientation val="minMax"/>
          <c:max val="16"/>
          <c:min val="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71927040"/>
        <c:crosses val="autoZero"/>
        <c:crossBetween val="midCat"/>
        <c:majorUnit val="5"/>
      </c:valAx>
      <c:valAx>
        <c:axId val="171927040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71925504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8009478672985"/>
          <c:y val="0.128378660742761"/>
          <c:w val="0.82464454976303314"/>
          <c:h val="0.763515192838525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'Scatterplots &amp; R'!$C$21:$D$21</c:f>
              <c:strCache>
                <c:ptCount val="1"/>
                <c:pt idx="0">
                  <c:v>R= -0,240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969696"/>
              </a:solidFill>
              <a:ln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0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trendline>
            <c:spPr>
              <a:ln w="3175">
                <a:solidFill>
                  <a:srgbClr val="0000FF"/>
                </a:solidFill>
                <a:prstDash val="solid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'Scatterplots &amp; R'!$C$14:$C$20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15</c:v>
                </c:pt>
                <c:pt idx="6">
                  <c:v>15</c:v>
                </c:pt>
              </c:numCache>
            </c:numRef>
          </c:xVal>
          <c:yVal>
            <c:numRef>
              <c:f>'Scatterplots &amp; R'!$D$14:$D$20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25600"/>
        <c:axId val="172427136"/>
      </c:scatterChart>
      <c:valAx>
        <c:axId val="172425600"/>
        <c:scaling>
          <c:orientation val="minMax"/>
          <c:max val="1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72427136"/>
        <c:crosses val="autoZero"/>
        <c:crossBetween val="midCat"/>
      </c:valAx>
      <c:valAx>
        <c:axId val="172427136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7242560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6255924170616116"/>
          <c:y val="4.5045144120267014E-2"/>
          <c:w val="0.25592417061611372"/>
          <c:h val="5.63064301503337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4429910123722"/>
          <c:y val="0.12809002818867207"/>
          <c:w val="0.82506100643886315"/>
          <c:h val="0.764045782178043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'Scatterplots &amp; R'!$C$44:$D$44</c:f>
              <c:strCache>
                <c:ptCount val="1"/>
                <c:pt idx="0">
                  <c:v>R= 0,505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969696"/>
              </a:solidFill>
              <a:ln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0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969696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trendline>
            <c:spPr>
              <a:ln w="3175">
                <a:solidFill>
                  <a:srgbClr val="0000FF"/>
                </a:solidFill>
                <a:prstDash val="solid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'Scatterplots &amp; R'!$C$37:$C$42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15</c:v>
                </c:pt>
              </c:numCache>
            </c:numRef>
          </c:xVal>
          <c:yVal>
            <c:numRef>
              <c:f>'Scatterplots &amp; R'!$D$37:$D$42</c:f>
              <c:numCache>
                <c:formatCode>General</c:formatCode>
                <c:ptCount val="6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87040"/>
        <c:axId val="172488576"/>
      </c:scatterChart>
      <c:valAx>
        <c:axId val="172487040"/>
        <c:scaling>
          <c:orientation val="minMax"/>
          <c:max val="1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72488576"/>
        <c:crosses val="autoZero"/>
        <c:crossBetween val="midCat"/>
      </c:valAx>
      <c:valAx>
        <c:axId val="172488576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7248704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7115924931490402"/>
          <c:y val="4.494386953988494E-2"/>
          <c:w val="0.23877123682041598"/>
          <c:h val="5.61798369248561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26114649681534E-2"/>
          <c:y val="0.17302841977879438"/>
          <c:w val="0.85987261146496818"/>
          <c:h val="0.722648106134964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</c:dPt>
          <c:xVal>
            <c:numRef>
              <c:f>'R^2 Reduction_of_errors'!$B$10:$B$15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</c:numCache>
            </c:numRef>
          </c:xVal>
          <c:yVal>
            <c:numRef>
              <c:f>'R^2 Reduction_of_errors'!$C$10:$C$15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9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'R^2 Reduction_of_errors'!$B$10:$B$15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</c:numCache>
            </c:numRef>
          </c:xVal>
          <c:yVal>
            <c:numRef>
              <c:f>'R^2 Reduction_of_errors'!$E$10:$E$15</c:f>
              <c:numCache>
                <c:formatCode>0.00</c:formatCode>
                <c:ptCount val="6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98656"/>
        <c:axId val="180600192"/>
      </c:scatterChart>
      <c:valAx>
        <c:axId val="180598656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0600192"/>
        <c:crosses val="autoZero"/>
        <c:crossBetween val="midCat"/>
        <c:majorUnit val="5"/>
      </c:valAx>
      <c:valAx>
        <c:axId val="180600192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0598656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26114649681534E-2"/>
          <c:y val="0.17811749094875892"/>
          <c:w val="0.85987261146496818"/>
          <c:h val="0.717559034965000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</c:dPt>
          <c:xVal>
            <c:numRef>
              <c:f>'R^2 Reduction_of_errors'!$B$10:$B$15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</c:numCache>
            </c:numRef>
          </c:xVal>
          <c:yVal>
            <c:numRef>
              <c:f>'R^2 Reduction_of_errors'!$C$10:$C$15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9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'R^2 Reduction_of_errors'!$B$10:$B$15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</c:numCache>
            </c:numRef>
          </c:xVal>
          <c:yVal>
            <c:numRef>
              <c:f>'R^2 Reduction_of_errors'!$E$10:$E$15</c:f>
              <c:numCache>
                <c:formatCode>0.00</c:formatCode>
                <c:ptCount val="6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25664"/>
        <c:axId val="181427200"/>
      </c:scatterChart>
      <c:valAx>
        <c:axId val="181425664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427200"/>
        <c:crosses val="autoZero"/>
        <c:crossBetween val="midCat"/>
        <c:majorUnit val="5"/>
      </c:valAx>
      <c:valAx>
        <c:axId val="18142720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425664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26114649681534E-2"/>
          <c:y val="0.17302841977879438"/>
          <c:w val="0.85987261146496818"/>
          <c:h val="0.722648106134964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</c:dPt>
          <c:errBars>
            <c:errDir val="y"/>
            <c:errBarType val="minus"/>
            <c:errValType val="cust"/>
            <c:noEndCap val="1"/>
            <c:minus>
              <c:numRef>
                <c:f>#REF!</c:f>
                <c:numCache>
                  <c:formatCode>0.00</c:formatCode>
                  <c:ptCount val="6"/>
                  <c:pt idx="0">
                    <c:v>4.166666666666667</c:v>
                  </c:pt>
                  <c:pt idx="1">
                    <c:v>4.166666666666667</c:v>
                  </c:pt>
                  <c:pt idx="2">
                    <c:v>4.166666666666667</c:v>
                  </c:pt>
                  <c:pt idx="3">
                    <c:v>4.166666666666667</c:v>
                  </c:pt>
                  <c:pt idx="4">
                    <c:v>4.166666666666667</c:v>
                  </c:pt>
                  <c:pt idx="5">
                    <c:v>4.166666666666667</c:v>
                  </c:pt>
                </c:numCache>
              </c:numRef>
            </c:minus>
            <c:spPr>
              <a:ln w="38100">
                <a:solidFill>
                  <a:srgbClr val="333333"/>
                </a:solidFill>
                <a:prstDash val="solid"/>
              </a:ln>
            </c:spPr>
          </c:errBars>
          <c:xVal>
            <c:numRef>
              <c:f>'R^2 Reduction_of_errors'!$B$10:$B$15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</c:numCache>
            </c:numRef>
          </c:xVal>
          <c:yVal>
            <c:numRef>
              <c:f>'R^2 Reduction_of_errors'!$C$10:$C$15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9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'R^2 Reduction_of_errors'!$B$10:$B$15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</c:numCache>
            </c:numRef>
          </c:xVal>
          <c:yVal>
            <c:numRef>
              <c:f>'R^2 Reduction_of_errors'!$E$10:$E$15</c:f>
              <c:numCache>
                <c:formatCode>0.00</c:formatCode>
                <c:ptCount val="6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66624"/>
        <c:axId val="181468160"/>
      </c:scatterChart>
      <c:valAx>
        <c:axId val="181466624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468160"/>
        <c:crosses val="autoZero"/>
        <c:crossBetween val="midCat"/>
        <c:majorUnit val="5"/>
      </c:valAx>
      <c:valAx>
        <c:axId val="18146816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466624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26114649681534E-2"/>
          <c:y val="0.17808219178082191"/>
          <c:w val="0.85987261146496818"/>
          <c:h val="0.71506849315068488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5"/>
            <c:bubble3D val="0"/>
          </c:dPt>
          <c:trendline>
            <c:spPr>
              <a:ln w="12700">
                <a:solidFill>
                  <a:srgbClr val="0000FF"/>
                </a:solidFill>
                <a:prstDash val="lgDash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22816"/>
        <c:axId val="181524352"/>
      </c:scatterChart>
      <c:valAx>
        <c:axId val="181522816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524352"/>
        <c:crosses val="autoZero"/>
        <c:crossBetween val="midCat"/>
        <c:majorUnit val="5"/>
      </c:valAx>
      <c:valAx>
        <c:axId val="181524352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522816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26114649681534E-2"/>
          <c:y val="0.17808219178082191"/>
          <c:w val="0.85987261146496818"/>
          <c:h val="0.701369863013698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FF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#REF!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xVal>
          <c:yVal>
            <c:numRef>
              <c:f>#REF!</c:f>
              <c:numCache>
                <c:formatCode>0.00</c:formatCode>
                <c:ptCount val="6"/>
                <c:pt idx="0">
                  <c:v>2.6554054054054057</c:v>
                </c:pt>
                <c:pt idx="1">
                  <c:v>3.0675675675675675</c:v>
                </c:pt>
                <c:pt idx="2">
                  <c:v>3.4797297297297298</c:v>
                </c:pt>
                <c:pt idx="3">
                  <c:v>4.7162162162162158</c:v>
                </c:pt>
                <c:pt idx="4">
                  <c:v>5.128378378378379</c:v>
                </c:pt>
                <c:pt idx="5">
                  <c:v>5.9527027027027035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43136"/>
        <c:axId val="181644672"/>
      </c:scatterChart>
      <c:valAx>
        <c:axId val="181643136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644672"/>
        <c:crosses val="autoZero"/>
        <c:crossBetween val="midCat"/>
        <c:majorUnit val="5"/>
      </c:valAx>
      <c:valAx>
        <c:axId val="181644672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1643136"/>
        <c:crosses val="autoZero"/>
        <c:crossBetween val="midCat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  <c:userShapes r:id="rId1"/>
</c:chartSpace>
</file>

<file path=xl/ctrlProps/ctrlProp1.xml><?xml version="1.0" encoding="utf-8"?>
<formControlPr xmlns="http://schemas.microsoft.com/office/spreadsheetml/2009/9/main" objectType="Scroll" dx="15" fmlaLink="$E$42" max="15" page="10" val="5"/>
</file>

<file path=xl/ctrlProps/ctrlProp10.xml><?xml version="1.0" encoding="utf-8"?>
<formControlPr xmlns="http://schemas.microsoft.com/office/spreadsheetml/2009/9/main" objectType="Scroll" dx="15" fmlaLink="'R^2 Reduction_of_errors'!$B$14" horiz="1" max="10" page="10" val="5"/>
</file>

<file path=xl/ctrlProps/ctrlProp11.xml><?xml version="1.0" encoding="utf-8"?>
<formControlPr xmlns="http://schemas.microsoft.com/office/spreadsheetml/2009/9/main" objectType="Scroll" dx="15" fmlaLink="#REF!" max="10" page="10" val="3"/>
</file>

<file path=xl/ctrlProps/ctrlProp12.xml><?xml version="1.0" encoding="utf-8"?>
<formControlPr xmlns="http://schemas.microsoft.com/office/spreadsheetml/2009/9/main" objectType="Scroll" dx="15" fmlaLink="#REF!" horiz="1" max="10" page="10" val="7"/>
</file>

<file path=xl/ctrlProps/ctrlProp13.xml><?xml version="1.0" encoding="utf-8"?>
<formControlPr xmlns="http://schemas.microsoft.com/office/spreadsheetml/2009/9/main" objectType="Scroll" dx="15" fmlaLink="#REF!" max="10" page="10" val="3"/>
</file>

<file path=xl/ctrlProps/ctrlProp14.xml><?xml version="1.0" encoding="utf-8"?>
<formControlPr xmlns="http://schemas.microsoft.com/office/spreadsheetml/2009/9/main" objectType="Scroll" dx="15" fmlaLink="#REF!" horiz="1" max="10" page="10" val="7"/>
</file>

<file path=xl/ctrlProps/ctrlProp15.xml><?xml version="1.0" encoding="utf-8"?>
<formControlPr xmlns="http://schemas.microsoft.com/office/spreadsheetml/2009/9/main" objectType="Scroll" dx="15" fmlaLink="#REF!" max="10" page="10" val="3"/>
</file>

<file path=xl/ctrlProps/ctrlProp16.xml><?xml version="1.0" encoding="utf-8"?>
<formControlPr xmlns="http://schemas.microsoft.com/office/spreadsheetml/2009/9/main" objectType="Scroll" dx="15" fmlaLink="#REF!" horiz="1" max="10" page="10" val="7"/>
</file>

<file path=xl/ctrlProps/ctrlProp17.xml><?xml version="1.0" encoding="utf-8"?>
<formControlPr xmlns="http://schemas.microsoft.com/office/spreadsheetml/2009/9/main" objectType="Scroll" dx="15" fmlaLink="#REF!" horiz="1" max="10" page="10" val="7"/>
</file>

<file path=xl/ctrlProps/ctrlProp18.xml><?xml version="1.0" encoding="utf-8"?>
<formControlPr xmlns="http://schemas.microsoft.com/office/spreadsheetml/2009/9/main" objectType="Scroll" dx="15" fmlaLink="#REF!" max="10" page="10" val="3"/>
</file>

<file path=xl/ctrlProps/ctrlProp19.xml><?xml version="1.0" encoding="utf-8"?>
<formControlPr xmlns="http://schemas.microsoft.com/office/spreadsheetml/2009/9/main" objectType="Scroll" dx="15" fmlaLink="$C$28" max="10" page="10"/>
</file>

<file path=xl/ctrlProps/ctrlProp2.xml><?xml version="1.0" encoding="utf-8"?>
<formControlPr xmlns="http://schemas.microsoft.com/office/spreadsheetml/2009/9/main" objectType="Scroll" dx="15" fmlaLink="$C$42" horiz="1" max="15" page="10" val="15"/>
</file>

<file path=xl/ctrlProps/ctrlProp20.xml><?xml version="1.0" encoding="utf-8"?>
<formControlPr xmlns="http://schemas.microsoft.com/office/spreadsheetml/2009/9/main" objectType="Scroll" dx="15" fmlaLink="$B$14" horiz="1" max="10" page="10" val="5"/>
</file>

<file path=xl/ctrlProps/ctrlProp21.xml><?xml version="1.0" encoding="utf-8"?>
<formControlPr xmlns="http://schemas.microsoft.com/office/spreadsheetml/2009/9/main" objectType="Scroll" dx="15" fmlaLink="$L$9" horiz="1" max="1000" page="40" val="225"/>
</file>

<file path=xl/ctrlProps/ctrlProp22.xml><?xml version="1.0" encoding="utf-8"?>
<formControlPr xmlns="http://schemas.microsoft.com/office/spreadsheetml/2009/9/main" objectType="Scroll" dx="15" fmlaLink="$L$10" horiz="1" max="500" page="30" val="80"/>
</file>

<file path=xl/ctrlProps/ctrlProp3.xml><?xml version="1.0" encoding="utf-8"?>
<formControlPr xmlns="http://schemas.microsoft.com/office/spreadsheetml/2009/9/main" objectType="Scroll" dx="15" fmlaLink="$E$19" max="15" page="10" val="9"/>
</file>

<file path=xl/ctrlProps/ctrlProp4.xml><?xml version="1.0" encoding="utf-8"?>
<formControlPr xmlns="http://schemas.microsoft.com/office/spreadsheetml/2009/9/main" objectType="Scroll" dx="15" fmlaLink="$C$19" horiz="1" max="15" page="10" val="15"/>
</file>

<file path=xl/ctrlProps/ctrlProp5.xml><?xml version="1.0" encoding="utf-8"?>
<formControlPr xmlns="http://schemas.microsoft.com/office/spreadsheetml/2009/9/main" objectType="Scroll" dx="15" fmlaLink="$E$42" max="15" page="10" val="5"/>
</file>

<file path=xl/ctrlProps/ctrlProp6.xml><?xml version="1.0" encoding="utf-8"?>
<formControlPr xmlns="http://schemas.microsoft.com/office/spreadsheetml/2009/9/main" objectType="Scroll" dx="15" fmlaLink="$C$42" horiz="1" max="15" page="10" val="15"/>
</file>

<file path=xl/ctrlProps/ctrlProp7.xml><?xml version="1.0" encoding="utf-8"?>
<formControlPr xmlns="http://schemas.microsoft.com/office/spreadsheetml/2009/9/main" objectType="Scroll" dx="15" fmlaLink="$E$19" max="15" page="10" val="9"/>
</file>

<file path=xl/ctrlProps/ctrlProp8.xml><?xml version="1.0" encoding="utf-8"?>
<formControlPr xmlns="http://schemas.microsoft.com/office/spreadsheetml/2009/9/main" objectType="Scroll" dx="15" fmlaLink="$C$19" horiz="1" max="15" page="10" val="15"/>
</file>

<file path=xl/ctrlProps/ctrlProp9.xml><?xml version="1.0" encoding="utf-8"?>
<formControlPr xmlns="http://schemas.microsoft.com/office/spreadsheetml/2009/9/main" objectType="Scroll" dx="15" fmlaLink="'R^2 Reduction_of_errors'!$C$28" max="10" page="10"/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10</xdr:col>
      <xdr:colOff>1200150</xdr:colOff>
      <xdr:row>0</xdr:row>
      <xdr:rowOff>257175</xdr:rowOff>
    </xdr:to>
    <xdr:sp macro="" textlink="">
      <xdr:nvSpPr>
        <xdr:cNvPr id="143362" name="Text Box 2"/>
        <xdr:cNvSpPr txBox="1">
          <a:spLocks noChangeArrowheads="1"/>
        </xdr:cNvSpPr>
      </xdr:nvSpPr>
      <xdr:spPr bwMode="auto">
        <a:xfrm>
          <a:off x="19050" y="9525"/>
          <a:ext cx="114014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AT" sz="14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Regression and Correlation</a:t>
          </a:r>
        </a:p>
      </xdr:txBody>
    </xdr:sp>
    <xdr:clientData/>
  </xdr:twoCellAnchor>
  <xdr:twoCellAnchor>
    <xdr:from>
      <xdr:col>1</xdr:col>
      <xdr:colOff>19050</xdr:colOff>
      <xdr:row>22</xdr:row>
      <xdr:rowOff>38100</xdr:rowOff>
    </xdr:from>
    <xdr:to>
      <xdr:col>11</xdr:col>
      <xdr:colOff>9525</xdr:colOff>
      <xdr:row>22</xdr:row>
      <xdr:rowOff>219075</xdr:rowOff>
    </xdr:to>
    <xdr:sp macro="" textlink="">
      <xdr:nvSpPr>
        <xdr:cNvPr id="143363" name="Rectangle 3"/>
        <xdr:cNvSpPr>
          <a:spLocks noChangeArrowheads="1"/>
        </xdr:cNvSpPr>
      </xdr:nvSpPr>
      <xdr:spPr bwMode="auto">
        <a:xfrm>
          <a:off x="38100" y="5905500"/>
          <a:ext cx="11401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Commercial use is subject to copyright. Private use is free.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0.09551</cdr:x>
      <cdr:y>0.03826</cdr:y>
    </cdr:from>
    <cdr:to>
      <cdr:x>0.97178</cdr:x>
      <cdr:y>0.13698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747" y="136180"/>
          <a:ext cx="2629138" cy="343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quality of </a:t>
          </a:r>
          <a:r>
            <a:rPr lang="de-AT" sz="1400" b="0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naive predictions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0.09551</cdr:x>
      <cdr:y>0.04117</cdr:y>
    </cdr:from>
    <cdr:to>
      <cdr:x>0.97178</cdr:x>
      <cdr:y>0.13989</cdr:y>
    </cdr:to>
    <cdr:sp macro="" textlink="">
      <cdr:nvSpPr>
        <cdr:cNvPr id="133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747" y="146324"/>
          <a:ext cx="2629138" cy="343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0" tIns="46800" rIns="0" bIns="46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quality of </a:t>
          </a:r>
          <a:r>
            <a:rPr lang="de-AT" sz="1400" b="0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linear predictions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0.08898</cdr:x>
      <cdr:y>0.03826</cdr:y>
    </cdr:from>
    <cdr:to>
      <cdr:x>0.96525</cdr:x>
      <cdr:y>0.13698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137" y="136180"/>
          <a:ext cx="2629138" cy="343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54000" tIns="46800" rIns="54000" bIns="4680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is the linear model better? 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0.09842</cdr:x>
      <cdr:y>0.01366</cdr:y>
    </cdr:from>
    <cdr:to>
      <cdr:x>0.94927</cdr:x>
      <cdr:y>0.17221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462" y="50800"/>
          <a:ext cx="2552879" cy="552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54000" tIns="46800" rIns="54000" bIns="4680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1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variation of data:</a:t>
          </a: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imprecision of information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0.09527</cdr:x>
      <cdr:y>0.01366</cdr:y>
    </cdr:from>
    <cdr:to>
      <cdr:x>0.95242</cdr:x>
      <cdr:y>0.17221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020" y="50800"/>
          <a:ext cx="2571762" cy="552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54000" tIns="46800" rIns="54000" bIns="4680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1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variation of fits: </a:t>
          </a:r>
          <a:endParaRPr lang="de-AT" sz="1400" b="1" i="0" u="none" strike="noStrike" baseline="0">
            <a:solidFill>
              <a:srgbClr val="0000FF"/>
            </a:solidFill>
            <a:latin typeface="Tahoma"/>
            <a:ea typeface="Tahoma"/>
            <a:cs typeface="Tahoma"/>
          </a:endParaRPr>
        </a:p>
        <a:p xmlns:a="http://schemas.openxmlformats.org/drawingml/2006/main">
          <a:pPr algn="ctr" rtl="0">
            <a:defRPr sz="1000"/>
          </a:pPr>
          <a:r>
            <a:rPr lang="de-AT" sz="1400" b="1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explained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0.09842</cdr:x>
      <cdr:y>0.01366</cdr:y>
    </cdr:from>
    <cdr:to>
      <cdr:x>0.95556</cdr:x>
      <cdr:y>0.17221</cdr:y>
    </cdr:to>
    <cdr:sp macro="" textlink="">
      <cdr:nvSpPr>
        <cdr:cNvPr id="92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462" y="50800"/>
          <a:ext cx="2571762" cy="552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54000" tIns="46800" rIns="54000" bIns="4680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1" i="0" u="none" strike="noStrike" baseline="0">
              <a:solidFill>
                <a:srgbClr val="FF6600"/>
              </a:solidFill>
              <a:latin typeface="Tahoma"/>
              <a:ea typeface="Tahoma"/>
              <a:cs typeface="Tahoma"/>
            </a:rPr>
            <a:t>variation of residuals:</a:t>
          </a:r>
        </a:p>
        <a:p xmlns:a="http://schemas.openxmlformats.org/drawingml/2006/main">
          <a:pPr algn="ctr" rtl="0">
            <a:defRPr sz="1000"/>
          </a:pPr>
          <a:r>
            <a:rPr lang="de-AT" sz="1400" b="1" i="0" u="none" strike="noStrike" baseline="0">
              <a:solidFill>
                <a:srgbClr val="FF6600"/>
              </a:solidFill>
              <a:latin typeface="Tahoma"/>
              <a:ea typeface="Tahoma"/>
              <a:cs typeface="Tahoma"/>
            </a:rPr>
            <a:t>not explained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771525</xdr:colOff>
      <xdr:row>1</xdr:row>
      <xdr:rowOff>219075</xdr:rowOff>
    </xdr:to>
    <xdr:sp macro="" textlink="">
      <xdr:nvSpPr>
        <xdr:cNvPr id="193538" name="Text Box 1026"/>
        <xdr:cNvSpPr txBox="1">
          <a:spLocks noChangeArrowheads="1"/>
        </xdr:cNvSpPr>
      </xdr:nvSpPr>
      <xdr:spPr bwMode="auto">
        <a:xfrm>
          <a:off x="19050" y="190500"/>
          <a:ext cx="76009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AT" sz="14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Errors of prediction</a:t>
          </a:r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17</xdr:col>
      <xdr:colOff>990600</xdr:colOff>
      <xdr:row>1</xdr:row>
      <xdr:rowOff>219075</xdr:rowOff>
    </xdr:to>
    <xdr:sp macro="" textlink="">
      <xdr:nvSpPr>
        <xdr:cNvPr id="193539" name="Text Box 1027"/>
        <xdr:cNvSpPr txBox="1">
          <a:spLocks noChangeArrowheads="1"/>
        </xdr:cNvSpPr>
      </xdr:nvSpPr>
      <xdr:spPr bwMode="auto">
        <a:xfrm>
          <a:off x="6848475" y="190500"/>
          <a:ext cx="50482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AT" sz="14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Sums of squares</a:t>
          </a:r>
        </a:p>
      </xdr:txBody>
    </xdr:sp>
    <xdr:clientData/>
  </xdr:twoCellAnchor>
  <xdr:twoCellAnchor editAs="oneCell">
    <xdr:from>
      <xdr:col>20</xdr:col>
      <xdr:colOff>266700</xdr:colOff>
      <xdr:row>3</xdr:row>
      <xdr:rowOff>19050</xdr:rowOff>
    </xdr:from>
    <xdr:to>
      <xdr:col>22</xdr:col>
      <xdr:colOff>914400</xdr:colOff>
      <xdr:row>13</xdr:row>
      <xdr:rowOff>257175</xdr:rowOff>
    </xdr:to>
    <xdr:grpSp>
      <xdr:nvGrpSpPr>
        <xdr:cNvPr id="193551" name="Group 1039"/>
        <xdr:cNvGrpSpPr>
          <a:grpSpLocks/>
        </xdr:cNvGrpSpPr>
      </xdr:nvGrpSpPr>
      <xdr:grpSpPr bwMode="auto">
        <a:xfrm>
          <a:off x="12630150" y="742950"/>
          <a:ext cx="2933700" cy="2905125"/>
          <a:chOff x="832" y="105"/>
          <a:chExt cx="308" cy="305"/>
        </a:xfrm>
      </xdr:grpSpPr>
      <xdr:graphicFrame macro="">
        <xdr:nvGraphicFramePr>
          <xdr:cNvPr id="193552" name="Diagramm 1040"/>
          <xdr:cNvGraphicFramePr>
            <a:graphicFrameLocks/>
          </xdr:cNvGraphicFramePr>
        </xdr:nvGraphicFramePr>
        <xdr:xfrm>
          <a:off x="832" y="105"/>
          <a:ext cx="299" cy="3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93553" name="Scroll Bar 1041" hidden="1">
                <a:extLst>
                  <a:ext uri="{63B3BB69-23CF-44E3-9099-C40C66FF867C}">
                    <a14:compatExt spid="_x0000_s193553"/>
                  </a:ext>
                </a:extLst>
              </xdr:cNvPr>
              <xdr:cNvSpPr/>
            </xdr:nvSpPr>
            <xdr:spPr>
              <a:xfrm>
                <a:off x="1122" y="292"/>
                <a:ext cx="18" cy="94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93554" name="Scroll Bar 1042" hidden="1">
                <a:extLst>
                  <a:ext uri="{63B3BB69-23CF-44E3-9099-C40C66FF867C}">
                    <a14:compatExt spid="_x0000_s193554"/>
                  </a:ext>
                </a:extLst>
              </xdr:cNvPr>
              <xdr:cNvSpPr/>
            </xdr:nvSpPr>
            <xdr:spPr>
              <a:xfrm>
                <a:off x="853" y="388"/>
                <a:ext cx="97" cy="1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8</xdr:row>
          <xdr:rowOff>0</xdr:rowOff>
        </xdr:from>
        <xdr:to>
          <xdr:col>3</xdr:col>
          <xdr:colOff>857250</xdr:colOff>
          <xdr:row>8</xdr:row>
          <xdr:rowOff>257175</xdr:rowOff>
        </xdr:to>
        <xdr:sp macro="" textlink="">
          <xdr:nvSpPr>
            <xdr:cNvPr id="142337" name="Scroll Bar 1" hidden="1">
              <a:extLst>
                <a:ext uri="{63B3BB69-23CF-44E3-9099-C40C66FF867C}">
                  <a14:compatExt spid="_x0000_s14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9</xdr:row>
          <xdr:rowOff>9525</xdr:rowOff>
        </xdr:from>
        <xdr:to>
          <xdr:col>3</xdr:col>
          <xdr:colOff>857250</xdr:colOff>
          <xdr:row>9</xdr:row>
          <xdr:rowOff>257175</xdr:rowOff>
        </xdr:to>
        <xdr:sp macro="" textlink="">
          <xdr:nvSpPr>
            <xdr:cNvPr id="142338" name="Scroll Bar 2" hidden="1">
              <a:extLst>
                <a:ext uri="{63B3BB69-23CF-44E3-9099-C40C66FF867C}">
                  <a14:compatExt spid="_x0000_s14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752475</xdr:colOff>
      <xdr:row>10</xdr:row>
      <xdr:rowOff>219075</xdr:rowOff>
    </xdr:from>
    <xdr:to>
      <xdr:col>6</xdr:col>
      <xdr:colOff>1143000</xdr:colOff>
      <xdr:row>25</xdr:row>
      <xdr:rowOff>238125</xdr:rowOff>
    </xdr:to>
    <xdr:graphicFrame macro="">
      <xdr:nvGraphicFramePr>
        <xdr:cNvPr id="14233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19050</xdr:rowOff>
    </xdr:from>
    <xdr:to>
      <xdr:col>10</xdr:col>
      <xdr:colOff>771525</xdr:colOff>
      <xdr:row>0</xdr:row>
      <xdr:rowOff>238125</xdr:rowOff>
    </xdr:to>
    <xdr:sp macro="" textlink="">
      <xdr:nvSpPr>
        <xdr:cNvPr id="142349" name="Rectangle 13"/>
        <xdr:cNvSpPr>
          <a:spLocks noChangeArrowheads="1"/>
        </xdr:cNvSpPr>
      </xdr:nvSpPr>
      <xdr:spPr bwMode="auto">
        <a:xfrm>
          <a:off x="28575" y="19050"/>
          <a:ext cx="11506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AT" sz="14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Determining the fitting line interactively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11</xdr:col>
      <xdr:colOff>0</xdr:colOff>
      <xdr:row>0</xdr:row>
      <xdr:rowOff>238125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9050" y="19050"/>
          <a:ext cx="113728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AT" sz="14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Scatterplots and correlation</a:t>
          </a:r>
        </a:p>
      </xdr:txBody>
    </xdr:sp>
    <xdr:clientData/>
  </xdr:twoCellAnchor>
  <xdr:twoCellAnchor editAs="oneCell">
    <xdr:from>
      <xdr:col>5</xdr:col>
      <xdr:colOff>781050</xdr:colOff>
      <xdr:row>8</xdr:row>
      <xdr:rowOff>9525</xdr:rowOff>
    </xdr:from>
    <xdr:to>
      <xdr:col>9</xdr:col>
      <xdr:colOff>9525</xdr:colOff>
      <xdr:row>23</xdr:row>
      <xdr:rowOff>238125</xdr:rowOff>
    </xdr:to>
    <xdr:grpSp>
      <xdr:nvGrpSpPr>
        <xdr:cNvPr id="1098" name="Group 74"/>
        <xdr:cNvGrpSpPr>
          <a:grpSpLocks/>
        </xdr:cNvGrpSpPr>
      </xdr:nvGrpSpPr>
      <xdr:grpSpPr bwMode="auto">
        <a:xfrm>
          <a:off x="4686300" y="2143125"/>
          <a:ext cx="4067175" cy="4229100"/>
          <a:chOff x="455" y="113"/>
          <a:chExt cx="427" cy="444"/>
        </a:xfrm>
      </xdr:grpSpPr>
      <xdr:graphicFrame macro="">
        <xdr:nvGraphicFramePr>
          <xdr:cNvPr id="1077" name="Diagramm 53"/>
          <xdr:cNvGraphicFramePr>
            <a:graphicFrameLocks/>
          </xdr:cNvGraphicFramePr>
        </xdr:nvGraphicFramePr>
        <xdr:xfrm>
          <a:off x="455" y="113"/>
          <a:ext cx="422" cy="4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095" name="Group 71"/>
          <xdr:cNvGrpSpPr>
            <a:grpSpLocks/>
          </xdr:cNvGrpSpPr>
        </xdr:nvGrpSpPr>
        <xdr:grpSpPr bwMode="auto">
          <a:xfrm>
            <a:off x="491" y="536"/>
            <a:ext cx="372" cy="18"/>
            <a:chOff x="492" y="511"/>
            <a:chExt cx="389" cy="18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6" name="Scroll Bar 2" hidden="1">
                  <a:extLst>
                    <a:ext uri="{63B3BB69-23CF-44E3-9099-C40C66FF867C}">
                      <a14:compatExt spid="_x0000_s1026"/>
                    </a:ext>
                  </a:extLst>
                </xdr:cNvPr>
                <xdr:cNvSpPr/>
              </xdr:nvSpPr>
              <xdr:spPr>
                <a:xfrm>
                  <a:off x="516" y="511"/>
                  <a:ext cx="365" cy="18"/>
                </a:xfrm>
                <a:prstGeom prst="rect">
                  <a:avLst/>
                </a:prstGeom>
              </xdr:spPr>
            </xdr:sp>
          </mc:Choice>
          <mc:Fallback/>
        </mc:AlternateContent>
        <xdr:sp macro="" textlink="">
          <xdr:nvSpPr>
            <xdr:cNvPr id="1045" name="Rectangle 21"/>
            <xdr:cNvSpPr>
              <a:spLocks noChangeArrowheads="1"/>
            </xdr:cNvSpPr>
          </xdr:nvSpPr>
          <xdr:spPr bwMode="auto">
            <a:xfrm>
              <a:off x="492" y="511"/>
              <a:ext cx="23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de-AT" sz="12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</a:t>
              </a:r>
            </a:p>
          </xdr:txBody>
        </xdr:sp>
      </xdr:grpSp>
      <xdr:grpSp>
        <xdr:nvGrpSpPr>
          <xdr:cNvPr id="1096" name="Group 72"/>
          <xdr:cNvGrpSpPr>
            <a:grpSpLocks/>
          </xdr:cNvGrpSpPr>
        </xdr:nvGrpSpPr>
        <xdr:grpSpPr bwMode="auto">
          <a:xfrm>
            <a:off x="865" y="150"/>
            <a:ext cx="17" cy="359"/>
            <a:chOff x="883" y="131"/>
            <a:chExt cx="17" cy="373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8" name="Scroll Bar 14" hidden="1">
                  <a:extLst>
                    <a:ext uri="{63B3BB69-23CF-44E3-9099-C40C66FF867C}">
                      <a14:compatExt spid="_x0000_s1038"/>
                    </a:ext>
                  </a:extLst>
                </xdr:cNvPr>
                <xdr:cNvSpPr/>
              </xdr:nvSpPr>
              <xdr:spPr>
                <a:xfrm>
                  <a:off x="883" y="151"/>
                  <a:ext cx="16" cy="353"/>
                </a:xfrm>
                <a:prstGeom prst="rect">
                  <a:avLst/>
                </a:prstGeom>
              </xdr:spPr>
            </xdr:sp>
          </mc:Choice>
          <mc:Fallback/>
        </mc:AlternateContent>
        <xdr:sp macro="" textlink="">
          <xdr:nvSpPr>
            <xdr:cNvPr id="1048" name="Rectangle 24"/>
            <xdr:cNvSpPr>
              <a:spLocks noChangeArrowheads="1"/>
            </xdr:cNvSpPr>
          </xdr:nvSpPr>
          <xdr:spPr bwMode="auto">
            <a:xfrm>
              <a:off x="884" y="131"/>
              <a:ext cx="16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de-AT" sz="12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 </a:t>
              </a:r>
            </a:p>
          </xdr:txBody>
        </xdr:sp>
      </xdr:grpSp>
    </xdr:grpSp>
    <xdr:clientData/>
  </xdr:twoCellAnchor>
  <xdr:twoCellAnchor editAs="oneCell">
    <xdr:from>
      <xdr:col>5</xdr:col>
      <xdr:colOff>914400</xdr:colOff>
      <xdr:row>31</xdr:row>
      <xdr:rowOff>38100</xdr:rowOff>
    </xdr:from>
    <xdr:to>
      <xdr:col>9</xdr:col>
      <xdr:colOff>104775</xdr:colOff>
      <xdr:row>47</xdr:row>
      <xdr:rowOff>0</xdr:rowOff>
    </xdr:to>
    <xdr:grpSp>
      <xdr:nvGrpSpPr>
        <xdr:cNvPr id="1110" name="Group 86"/>
        <xdr:cNvGrpSpPr>
          <a:grpSpLocks/>
        </xdr:cNvGrpSpPr>
      </xdr:nvGrpSpPr>
      <xdr:grpSpPr bwMode="auto">
        <a:xfrm>
          <a:off x="4819650" y="8305800"/>
          <a:ext cx="4029075" cy="4229100"/>
          <a:chOff x="950" y="726"/>
          <a:chExt cx="423" cy="447"/>
        </a:xfrm>
      </xdr:grpSpPr>
      <xdr:graphicFrame macro="">
        <xdr:nvGraphicFramePr>
          <xdr:cNvPr id="1089" name="Diagramm 65"/>
          <xdr:cNvGraphicFramePr>
            <a:graphicFrameLocks/>
          </xdr:cNvGraphicFramePr>
        </xdr:nvGraphicFramePr>
        <xdr:xfrm>
          <a:off x="950" y="726"/>
          <a:ext cx="423" cy="4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1107" name="Group 83"/>
          <xdr:cNvGrpSpPr>
            <a:grpSpLocks/>
          </xdr:cNvGrpSpPr>
        </xdr:nvGrpSpPr>
        <xdr:grpSpPr bwMode="auto">
          <a:xfrm>
            <a:off x="971" y="1155"/>
            <a:ext cx="372" cy="18"/>
            <a:chOff x="523" y="1067"/>
            <a:chExt cx="372" cy="18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102" name="Scroll Bar 78" hidden="1">
                  <a:extLst>
                    <a:ext uri="{63B3BB69-23CF-44E3-9099-C40C66FF867C}">
                      <a14:compatExt spid="_x0000_s1102"/>
                    </a:ext>
                  </a:extLst>
                </xdr:cNvPr>
                <xdr:cNvSpPr/>
              </xdr:nvSpPr>
              <xdr:spPr>
                <a:xfrm>
                  <a:off x="546" y="1067"/>
                  <a:ext cx="349" cy="18"/>
                </a:xfrm>
                <a:prstGeom prst="rect">
                  <a:avLst/>
                </a:prstGeom>
              </xdr:spPr>
            </xdr:sp>
          </mc:Choice>
          <mc:Fallback/>
        </mc:AlternateContent>
        <xdr:sp macro="" textlink="">
          <xdr:nvSpPr>
            <xdr:cNvPr id="1103" name="Rectangle 79"/>
            <xdr:cNvSpPr>
              <a:spLocks noChangeArrowheads="1"/>
            </xdr:cNvSpPr>
          </xdr:nvSpPr>
          <xdr:spPr bwMode="auto">
            <a:xfrm>
              <a:off x="523" y="1067"/>
              <a:ext cx="22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de-AT" sz="12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</a:t>
              </a:r>
            </a:p>
          </xdr:txBody>
        </xdr:sp>
      </xdr:grpSp>
      <xdr:grpSp>
        <xdr:nvGrpSpPr>
          <xdr:cNvPr id="1109" name="Group 85"/>
          <xdr:cNvGrpSpPr>
            <a:grpSpLocks/>
          </xdr:cNvGrpSpPr>
        </xdr:nvGrpSpPr>
        <xdr:grpSpPr bwMode="auto">
          <a:xfrm>
            <a:off x="1346" y="764"/>
            <a:ext cx="17" cy="365"/>
            <a:chOff x="933" y="741"/>
            <a:chExt cx="17" cy="359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105" name="Scroll Bar 81" hidden="1">
                  <a:extLst>
                    <a:ext uri="{63B3BB69-23CF-44E3-9099-C40C66FF867C}">
                      <a14:compatExt spid="_x0000_s1105"/>
                    </a:ext>
                  </a:extLst>
                </xdr:cNvPr>
                <xdr:cNvSpPr/>
              </xdr:nvSpPr>
              <xdr:spPr>
                <a:xfrm>
                  <a:off x="933" y="760"/>
                  <a:ext cx="16" cy="340"/>
                </a:xfrm>
                <a:prstGeom prst="rect">
                  <a:avLst/>
                </a:prstGeom>
              </xdr:spPr>
            </xdr:sp>
          </mc:Choice>
          <mc:Fallback/>
        </mc:AlternateContent>
        <xdr:sp macro="" textlink="">
          <xdr:nvSpPr>
            <xdr:cNvPr id="1106" name="Rectangle 82"/>
            <xdr:cNvSpPr>
              <a:spLocks noChangeArrowheads="1"/>
            </xdr:cNvSpPr>
          </xdr:nvSpPr>
          <xdr:spPr bwMode="auto">
            <a:xfrm>
              <a:off x="934" y="741"/>
              <a:ext cx="16" cy="2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de-AT" sz="12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 </a:t>
              </a:r>
            </a:p>
          </xdr:txBody>
        </xdr:sp>
      </xdr:grpSp>
    </xdr:grpSp>
    <xdr:clientData/>
  </xdr:twoCellAnchor>
  <xdr:twoCellAnchor>
    <xdr:from>
      <xdr:col>9</xdr:col>
      <xdr:colOff>638175</xdr:colOff>
      <xdr:row>8</xdr:row>
      <xdr:rowOff>38100</xdr:rowOff>
    </xdr:from>
    <xdr:to>
      <xdr:col>14</xdr:col>
      <xdr:colOff>523875</xdr:colOff>
      <xdr:row>24</xdr:row>
      <xdr:rowOff>0</xdr:rowOff>
    </xdr:to>
    <xdr:graphicFrame macro="">
      <xdr:nvGraphicFramePr>
        <xdr:cNvPr id="1113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981075</xdr:colOff>
      <xdr:row>23</xdr:row>
      <xdr:rowOff>66675</xdr:rowOff>
    </xdr:from>
    <xdr:to>
      <xdr:col>14</xdr:col>
      <xdr:colOff>390525</xdr:colOff>
      <xdr:row>23</xdr:row>
      <xdr:rowOff>238125</xdr:rowOff>
    </xdr:to>
    <xdr:grpSp>
      <xdr:nvGrpSpPr>
        <xdr:cNvPr id="1114" name="Group 90"/>
        <xdr:cNvGrpSpPr>
          <a:grpSpLocks/>
        </xdr:cNvGrpSpPr>
      </xdr:nvGrpSpPr>
      <xdr:grpSpPr bwMode="auto">
        <a:xfrm>
          <a:off x="9725025" y="6200775"/>
          <a:ext cx="3543300" cy="171450"/>
          <a:chOff x="492" y="511"/>
          <a:chExt cx="389" cy="1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5" name="Scroll Bar 91" hidden="1">
                <a:extLst>
                  <a:ext uri="{63B3BB69-23CF-44E3-9099-C40C66FF867C}">
                    <a14:compatExt spid="_x0000_s1115"/>
                  </a:ext>
                </a:extLst>
              </xdr:cNvPr>
              <xdr:cNvSpPr/>
            </xdr:nvSpPr>
            <xdr:spPr>
              <a:xfrm>
                <a:off x="516" y="511"/>
                <a:ext cx="365" cy="18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16" name="Rectangle 92"/>
          <xdr:cNvSpPr>
            <a:spLocks noChangeArrowheads="1"/>
          </xdr:cNvSpPr>
        </xdr:nvSpPr>
        <xdr:spPr bwMode="auto">
          <a:xfrm>
            <a:off x="492" y="511"/>
            <a:ext cx="23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x</a:t>
            </a:r>
          </a:p>
        </xdr:txBody>
      </xdr:sp>
    </xdr:grpSp>
    <xdr:clientData/>
  </xdr:twoCellAnchor>
  <xdr:twoCellAnchor>
    <xdr:from>
      <xdr:col>14</xdr:col>
      <xdr:colOff>581025</xdr:colOff>
      <xdr:row>9</xdr:row>
      <xdr:rowOff>114300</xdr:rowOff>
    </xdr:from>
    <xdr:to>
      <xdr:col>14</xdr:col>
      <xdr:colOff>742950</xdr:colOff>
      <xdr:row>22</xdr:row>
      <xdr:rowOff>66675</xdr:rowOff>
    </xdr:to>
    <xdr:grpSp>
      <xdr:nvGrpSpPr>
        <xdr:cNvPr id="1117" name="Group 93"/>
        <xdr:cNvGrpSpPr>
          <a:grpSpLocks/>
        </xdr:cNvGrpSpPr>
      </xdr:nvGrpSpPr>
      <xdr:grpSpPr bwMode="auto">
        <a:xfrm>
          <a:off x="13458825" y="2514600"/>
          <a:ext cx="161925" cy="3419475"/>
          <a:chOff x="883" y="131"/>
          <a:chExt cx="17" cy="37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8" name="Scroll Bar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>
              <a:xfrm>
                <a:off x="883" y="151"/>
                <a:ext cx="16" cy="353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19" name="Rectangle 95"/>
          <xdr:cNvSpPr>
            <a:spLocks noChangeArrowheads="1"/>
          </xdr:cNvSpPr>
        </xdr:nvSpPr>
        <xdr:spPr bwMode="auto">
          <a:xfrm>
            <a:off x="884" y="131"/>
            <a:ext cx="16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y </a:t>
            </a:r>
          </a:p>
        </xdr:txBody>
      </xdr:sp>
    </xdr:grpSp>
    <xdr:clientData/>
  </xdr:twoCellAnchor>
  <xdr:twoCellAnchor>
    <xdr:from>
      <xdr:col>10</xdr:col>
      <xdr:colOff>447675</xdr:colOff>
      <xdr:row>47</xdr:row>
      <xdr:rowOff>47625</xdr:rowOff>
    </xdr:from>
    <xdr:to>
      <xdr:col>14</xdr:col>
      <xdr:colOff>1066800</xdr:colOff>
      <xdr:row>47</xdr:row>
      <xdr:rowOff>219075</xdr:rowOff>
    </xdr:to>
    <xdr:grpSp>
      <xdr:nvGrpSpPr>
        <xdr:cNvPr id="1122" name="Group 98"/>
        <xdr:cNvGrpSpPr>
          <a:grpSpLocks/>
        </xdr:cNvGrpSpPr>
      </xdr:nvGrpSpPr>
      <xdr:grpSpPr bwMode="auto">
        <a:xfrm>
          <a:off x="10401300" y="12582525"/>
          <a:ext cx="3543300" cy="171450"/>
          <a:chOff x="523" y="1067"/>
          <a:chExt cx="372" cy="1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3" name="Scroll Bar 99" hidden="1">
                <a:extLst>
                  <a:ext uri="{63B3BB69-23CF-44E3-9099-C40C66FF867C}">
                    <a14:compatExt spid="_x0000_s1123"/>
                  </a:ext>
                </a:extLst>
              </xdr:cNvPr>
              <xdr:cNvSpPr/>
            </xdr:nvSpPr>
            <xdr:spPr>
              <a:xfrm>
                <a:off x="546" y="1067"/>
                <a:ext cx="349" cy="18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24" name="Rectangle 100"/>
          <xdr:cNvSpPr>
            <a:spLocks noChangeArrowheads="1"/>
          </xdr:cNvSpPr>
        </xdr:nvSpPr>
        <xdr:spPr bwMode="auto">
          <a:xfrm>
            <a:off x="523" y="1067"/>
            <a:ext cx="2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x</a:t>
            </a:r>
          </a:p>
        </xdr:txBody>
      </xdr:sp>
    </xdr:grpSp>
    <xdr:clientData/>
  </xdr:twoCellAnchor>
  <xdr:twoCellAnchor>
    <xdr:from>
      <xdr:col>15</xdr:col>
      <xdr:colOff>180975</xdr:colOff>
      <xdr:row>32</xdr:row>
      <xdr:rowOff>38100</xdr:rowOff>
    </xdr:from>
    <xdr:to>
      <xdr:col>15</xdr:col>
      <xdr:colOff>342900</xdr:colOff>
      <xdr:row>45</xdr:row>
      <xdr:rowOff>19050</xdr:rowOff>
    </xdr:to>
    <xdr:grpSp>
      <xdr:nvGrpSpPr>
        <xdr:cNvPr id="1125" name="Group 101"/>
        <xdr:cNvGrpSpPr>
          <a:grpSpLocks/>
        </xdr:cNvGrpSpPr>
      </xdr:nvGrpSpPr>
      <xdr:grpSpPr bwMode="auto">
        <a:xfrm>
          <a:off x="14201775" y="8572500"/>
          <a:ext cx="161925" cy="3448050"/>
          <a:chOff x="933" y="741"/>
          <a:chExt cx="17" cy="35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6" name="Scroll Bar 102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>
              <a:xfrm>
                <a:off x="933" y="760"/>
                <a:ext cx="16" cy="34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27" name="Rectangle 103"/>
          <xdr:cNvSpPr>
            <a:spLocks noChangeArrowheads="1"/>
          </xdr:cNvSpPr>
        </xdr:nvSpPr>
        <xdr:spPr bwMode="auto">
          <a:xfrm>
            <a:off x="934" y="741"/>
            <a:ext cx="16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y </a:t>
            </a:r>
          </a:p>
        </xdr:txBody>
      </xdr:sp>
    </xdr:grpSp>
    <xdr:clientData/>
  </xdr:twoCellAnchor>
  <xdr:twoCellAnchor>
    <xdr:from>
      <xdr:col>10</xdr:col>
      <xdr:colOff>76200</xdr:colOff>
      <xdr:row>30</xdr:row>
      <xdr:rowOff>161925</xdr:rowOff>
    </xdr:from>
    <xdr:to>
      <xdr:col>15</xdr:col>
      <xdr:colOff>38100</xdr:colOff>
      <xdr:row>46</xdr:row>
      <xdr:rowOff>133350</xdr:rowOff>
    </xdr:to>
    <xdr:graphicFrame macro="">
      <xdr:nvGraphicFramePr>
        <xdr:cNvPr id="1129" name="Diagramm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9</xdr:col>
      <xdr:colOff>219075</xdr:colOff>
      <xdr:row>25</xdr:row>
      <xdr:rowOff>0</xdr:rowOff>
    </xdr:to>
    <xdr:sp macro="" textlink="">
      <xdr:nvSpPr>
        <xdr:cNvPr id="6174" name="Rectangle 1054"/>
        <xdr:cNvSpPr>
          <a:spLocks noChangeAspect="1" noChangeArrowheads="1"/>
        </xdr:cNvSpPr>
      </xdr:nvSpPr>
      <xdr:spPr bwMode="auto">
        <a:xfrm>
          <a:off x="19050" y="809625"/>
          <a:ext cx="9363075" cy="5857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3</xdr:col>
      <xdr:colOff>876300</xdr:colOff>
      <xdr:row>24</xdr:row>
      <xdr:rowOff>9525</xdr:rowOff>
    </xdr:to>
    <xdr:graphicFrame macro="">
      <xdr:nvGraphicFramePr>
        <xdr:cNvPr id="6145" name="Diagramm 102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847725</xdr:colOff>
      <xdr:row>9</xdr:row>
      <xdr:rowOff>247650</xdr:rowOff>
    </xdr:from>
    <xdr:to>
      <xdr:col>6</xdr:col>
      <xdr:colOff>409575</xdr:colOff>
      <xdr:row>23</xdr:row>
      <xdr:rowOff>257175</xdr:rowOff>
    </xdr:to>
    <xdr:graphicFrame macro="">
      <xdr:nvGraphicFramePr>
        <xdr:cNvPr id="6146" name="Diagramm 10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457200</xdr:colOff>
      <xdr:row>10</xdr:row>
      <xdr:rowOff>0</xdr:rowOff>
    </xdr:from>
    <xdr:to>
      <xdr:col>9</xdr:col>
      <xdr:colOff>19050</xdr:colOff>
      <xdr:row>24</xdr:row>
      <xdr:rowOff>9525</xdr:rowOff>
    </xdr:to>
    <xdr:graphicFrame macro="">
      <xdr:nvGraphicFramePr>
        <xdr:cNvPr id="6147" name="Diagramm 102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20</xdr:row>
          <xdr:rowOff>123825</xdr:rowOff>
        </xdr:from>
        <xdr:to>
          <xdr:col>9</xdr:col>
          <xdr:colOff>180975</xdr:colOff>
          <xdr:row>24</xdr:row>
          <xdr:rowOff>9525</xdr:rowOff>
        </xdr:to>
        <xdr:sp macro="" textlink="">
          <xdr:nvSpPr>
            <xdr:cNvPr id="6160" name="Scroll Bar 1040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24</xdr:row>
          <xdr:rowOff>9525</xdr:rowOff>
        </xdr:from>
        <xdr:to>
          <xdr:col>9</xdr:col>
          <xdr:colOff>28575</xdr:colOff>
          <xdr:row>24</xdr:row>
          <xdr:rowOff>152400</xdr:rowOff>
        </xdr:to>
        <xdr:sp macro="" textlink="">
          <xdr:nvSpPr>
            <xdr:cNvPr id="6164" name="Scroll Bar 1044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33</xdr:row>
      <xdr:rowOff>0</xdr:rowOff>
    </xdr:from>
    <xdr:to>
      <xdr:col>9</xdr:col>
      <xdr:colOff>219075</xdr:colOff>
      <xdr:row>51</xdr:row>
      <xdr:rowOff>66675</xdr:rowOff>
    </xdr:to>
    <xdr:sp macro="" textlink="">
      <xdr:nvSpPr>
        <xdr:cNvPr id="6182" name="Rectangle 1062"/>
        <xdr:cNvSpPr>
          <a:spLocks noChangeAspect="1" noChangeArrowheads="1"/>
        </xdr:cNvSpPr>
      </xdr:nvSpPr>
      <xdr:spPr bwMode="auto">
        <a:xfrm>
          <a:off x="19050" y="8801100"/>
          <a:ext cx="9363075" cy="486727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152400</xdr:colOff>
      <xdr:row>36</xdr:row>
      <xdr:rowOff>228600</xdr:rowOff>
    </xdr:from>
    <xdr:to>
      <xdr:col>3</xdr:col>
      <xdr:colOff>857250</xdr:colOff>
      <xdr:row>49</xdr:row>
      <xdr:rowOff>238125</xdr:rowOff>
    </xdr:to>
    <xdr:graphicFrame macro="">
      <xdr:nvGraphicFramePr>
        <xdr:cNvPr id="6148" name="Diagramm 102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876300</xdr:colOff>
      <xdr:row>36</xdr:row>
      <xdr:rowOff>228600</xdr:rowOff>
    </xdr:from>
    <xdr:to>
      <xdr:col>6</xdr:col>
      <xdr:colOff>438150</xdr:colOff>
      <xdr:row>49</xdr:row>
      <xdr:rowOff>238125</xdr:rowOff>
    </xdr:to>
    <xdr:graphicFrame macro="">
      <xdr:nvGraphicFramePr>
        <xdr:cNvPr id="6149" name="Diagramm 10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447675</xdr:colOff>
      <xdr:row>36</xdr:row>
      <xdr:rowOff>228600</xdr:rowOff>
    </xdr:from>
    <xdr:to>
      <xdr:col>9</xdr:col>
      <xdr:colOff>9525</xdr:colOff>
      <xdr:row>49</xdr:row>
      <xdr:rowOff>238125</xdr:rowOff>
    </xdr:to>
    <xdr:graphicFrame macro="">
      <xdr:nvGraphicFramePr>
        <xdr:cNvPr id="6150" name="Diagramm 103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47</xdr:row>
          <xdr:rowOff>85725</xdr:rowOff>
        </xdr:from>
        <xdr:to>
          <xdr:col>9</xdr:col>
          <xdr:colOff>171450</xdr:colOff>
          <xdr:row>50</xdr:row>
          <xdr:rowOff>0</xdr:rowOff>
        </xdr:to>
        <xdr:sp macro="" textlink="">
          <xdr:nvSpPr>
            <xdr:cNvPr id="6168" name="Scroll Bar 1048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50</xdr:row>
          <xdr:rowOff>0</xdr:rowOff>
        </xdr:from>
        <xdr:to>
          <xdr:col>9</xdr:col>
          <xdr:colOff>9525</xdr:colOff>
          <xdr:row>50</xdr:row>
          <xdr:rowOff>142875</xdr:rowOff>
        </xdr:to>
        <xdr:sp macro="" textlink="">
          <xdr:nvSpPr>
            <xdr:cNvPr id="6171" name="Scroll Bar 1051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61</xdr:row>
      <xdr:rowOff>0</xdr:rowOff>
    </xdr:from>
    <xdr:to>
      <xdr:col>9</xdr:col>
      <xdr:colOff>228600</xdr:colOff>
      <xdr:row>79</xdr:row>
      <xdr:rowOff>57150</xdr:rowOff>
    </xdr:to>
    <xdr:sp macro="" textlink="">
      <xdr:nvSpPr>
        <xdr:cNvPr id="6185" name="Rectangle 1065"/>
        <xdr:cNvSpPr>
          <a:spLocks noChangeAspect="1" noChangeArrowheads="1"/>
        </xdr:cNvSpPr>
      </xdr:nvSpPr>
      <xdr:spPr bwMode="auto">
        <a:xfrm>
          <a:off x="28575" y="16268700"/>
          <a:ext cx="9363075" cy="48577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9525</xdr:rowOff>
    </xdr:from>
    <xdr:to>
      <xdr:col>3</xdr:col>
      <xdr:colOff>876300</xdr:colOff>
      <xdr:row>78</xdr:row>
      <xdr:rowOff>9525</xdr:rowOff>
    </xdr:to>
    <xdr:graphicFrame macro="">
      <xdr:nvGraphicFramePr>
        <xdr:cNvPr id="6154" name="Diagramm 103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</xdr:col>
      <xdr:colOff>885825</xdr:colOff>
      <xdr:row>65</xdr:row>
      <xdr:rowOff>9525</xdr:rowOff>
    </xdr:from>
    <xdr:to>
      <xdr:col>6</xdr:col>
      <xdr:colOff>447675</xdr:colOff>
      <xdr:row>78</xdr:row>
      <xdr:rowOff>9525</xdr:rowOff>
    </xdr:to>
    <xdr:graphicFrame macro="">
      <xdr:nvGraphicFramePr>
        <xdr:cNvPr id="6155" name="Diagramm 103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457200</xdr:colOff>
      <xdr:row>65</xdr:row>
      <xdr:rowOff>9525</xdr:rowOff>
    </xdr:from>
    <xdr:to>
      <xdr:col>9</xdr:col>
      <xdr:colOff>19050</xdr:colOff>
      <xdr:row>78</xdr:row>
      <xdr:rowOff>9525</xdr:rowOff>
    </xdr:to>
    <xdr:graphicFrame macro="">
      <xdr:nvGraphicFramePr>
        <xdr:cNvPr id="6156" name="Diagramm 103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75</xdr:row>
          <xdr:rowOff>123825</xdr:rowOff>
        </xdr:from>
        <xdr:to>
          <xdr:col>9</xdr:col>
          <xdr:colOff>180975</xdr:colOff>
          <xdr:row>78</xdr:row>
          <xdr:rowOff>9525</xdr:rowOff>
        </xdr:to>
        <xdr:sp macro="" textlink="">
          <xdr:nvSpPr>
            <xdr:cNvPr id="6170" name="Scroll Bar 1050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78</xdr:row>
          <xdr:rowOff>19050</xdr:rowOff>
        </xdr:from>
        <xdr:to>
          <xdr:col>9</xdr:col>
          <xdr:colOff>28575</xdr:colOff>
          <xdr:row>78</xdr:row>
          <xdr:rowOff>161925</xdr:rowOff>
        </xdr:to>
        <xdr:sp macro="" textlink="">
          <xdr:nvSpPr>
            <xdr:cNvPr id="6173" name="Scroll Bar 1053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89</xdr:row>
      <xdr:rowOff>0</xdr:rowOff>
    </xdr:from>
    <xdr:to>
      <xdr:col>9</xdr:col>
      <xdr:colOff>219075</xdr:colOff>
      <xdr:row>107</xdr:row>
      <xdr:rowOff>66675</xdr:rowOff>
    </xdr:to>
    <xdr:sp macro="" textlink="">
      <xdr:nvSpPr>
        <xdr:cNvPr id="6188" name="Rectangle 1068"/>
        <xdr:cNvSpPr>
          <a:spLocks noChangeAspect="1" noChangeArrowheads="1"/>
        </xdr:cNvSpPr>
      </xdr:nvSpPr>
      <xdr:spPr bwMode="auto">
        <a:xfrm>
          <a:off x="19050" y="23736300"/>
          <a:ext cx="9363075" cy="486727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161925</xdr:colOff>
      <xdr:row>92</xdr:row>
      <xdr:rowOff>238125</xdr:rowOff>
    </xdr:from>
    <xdr:to>
      <xdr:col>3</xdr:col>
      <xdr:colOff>866775</xdr:colOff>
      <xdr:row>105</xdr:row>
      <xdr:rowOff>247650</xdr:rowOff>
    </xdr:to>
    <xdr:graphicFrame macro="">
      <xdr:nvGraphicFramePr>
        <xdr:cNvPr id="6151" name="Diagramm 103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</xdr:col>
      <xdr:colOff>876300</xdr:colOff>
      <xdr:row>92</xdr:row>
      <xdr:rowOff>238125</xdr:rowOff>
    </xdr:from>
    <xdr:to>
      <xdr:col>6</xdr:col>
      <xdr:colOff>438150</xdr:colOff>
      <xdr:row>105</xdr:row>
      <xdr:rowOff>247650</xdr:rowOff>
    </xdr:to>
    <xdr:graphicFrame macro="">
      <xdr:nvGraphicFramePr>
        <xdr:cNvPr id="6152" name="Diagramm 103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6</xdr:col>
      <xdr:colOff>447675</xdr:colOff>
      <xdr:row>92</xdr:row>
      <xdr:rowOff>238125</xdr:rowOff>
    </xdr:from>
    <xdr:to>
      <xdr:col>9</xdr:col>
      <xdr:colOff>9525</xdr:colOff>
      <xdr:row>105</xdr:row>
      <xdr:rowOff>247650</xdr:rowOff>
    </xdr:to>
    <xdr:graphicFrame macro="">
      <xdr:nvGraphicFramePr>
        <xdr:cNvPr id="6153" name="Diagramm 103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103</xdr:row>
          <xdr:rowOff>114300</xdr:rowOff>
        </xdr:from>
        <xdr:to>
          <xdr:col>9</xdr:col>
          <xdr:colOff>171450</xdr:colOff>
          <xdr:row>106</xdr:row>
          <xdr:rowOff>0</xdr:rowOff>
        </xdr:to>
        <xdr:sp macro="" textlink="">
          <xdr:nvSpPr>
            <xdr:cNvPr id="6169" name="Scroll Bar 1049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106</xdr:row>
          <xdr:rowOff>9525</xdr:rowOff>
        </xdr:from>
        <xdr:to>
          <xdr:col>9</xdr:col>
          <xdr:colOff>9525</xdr:colOff>
          <xdr:row>106</xdr:row>
          <xdr:rowOff>152400</xdr:rowOff>
        </xdr:to>
        <xdr:sp macro="" textlink="">
          <xdr:nvSpPr>
            <xdr:cNvPr id="6172" name="Scroll Bar 1052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82</xdr:row>
          <xdr:rowOff>76200</xdr:rowOff>
        </xdr:from>
        <xdr:to>
          <xdr:col>4</xdr:col>
          <xdr:colOff>666750</xdr:colOff>
          <xdr:row>83</xdr:row>
          <xdr:rowOff>190500</xdr:rowOff>
        </xdr:to>
        <xdr:sp macro="" textlink="">
          <xdr:nvSpPr>
            <xdr:cNvPr id="6204" name="Object 1084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54</xdr:row>
          <xdr:rowOff>76200</xdr:rowOff>
        </xdr:from>
        <xdr:to>
          <xdr:col>4</xdr:col>
          <xdr:colOff>666750</xdr:colOff>
          <xdr:row>55</xdr:row>
          <xdr:rowOff>190500</xdr:rowOff>
        </xdr:to>
        <xdr:sp macro="" textlink="">
          <xdr:nvSpPr>
            <xdr:cNvPr id="6205" name="Object 1085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27</xdr:row>
          <xdr:rowOff>76200</xdr:rowOff>
        </xdr:from>
        <xdr:to>
          <xdr:col>4</xdr:col>
          <xdr:colOff>666750</xdr:colOff>
          <xdr:row>28</xdr:row>
          <xdr:rowOff>190500</xdr:rowOff>
        </xdr:to>
        <xdr:sp macro="" textlink="">
          <xdr:nvSpPr>
            <xdr:cNvPr id="6206" name="Object 1086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323850</xdr:colOff>
      <xdr:row>117</xdr:row>
      <xdr:rowOff>257175</xdr:rowOff>
    </xdr:from>
    <xdr:to>
      <xdr:col>4</xdr:col>
      <xdr:colOff>504825</xdr:colOff>
      <xdr:row>131</xdr:row>
      <xdr:rowOff>142875</xdr:rowOff>
    </xdr:to>
    <xdr:graphicFrame macro="">
      <xdr:nvGraphicFramePr>
        <xdr:cNvPr id="6208" name="Diagramm 10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771525</xdr:colOff>
      <xdr:row>118</xdr:row>
      <xdr:rowOff>9525</xdr:rowOff>
    </xdr:from>
    <xdr:to>
      <xdr:col>7</xdr:col>
      <xdr:colOff>952500</xdr:colOff>
      <xdr:row>131</xdr:row>
      <xdr:rowOff>152400</xdr:rowOff>
    </xdr:to>
    <xdr:grpSp>
      <xdr:nvGrpSpPr>
        <xdr:cNvPr id="6210" name="Group 1090"/>
        <xdr:cNvGrpSpPr>
          <a:grpSpLocks/>
        </xdr:cNvGrpSpPr>
      </xdr:nvGrpSpPr>
      <xdr:grpSpPr bwMode="auto">
        <a:xfrm>
          <a:off x="4219575" y="31480125"/>
          <a:ext cx="3609975" cy="3609975"/>
          <a:chOff x="470" y="85"/>
          <a:chExt cx="379" cy="379"/>
        </a:xfrm>
      </xdr:grpSpPr>
      <xdr:graphicFrame macro="">
        <xdr:nvGraphicFramePr>
          <xdr:cNvPr id="6211" name="Diagramm 1091"/>
          <xdr:cNvGraphicFramePr>
            <a:graphicFrameLocks/>
          </xdr:cNvGraphicFramePr>
        </xdr:nvGraphicFramePr>
        <xdr:xfrm>
          <a:off x="470" y="85"/>
          <a:ext cx="379" cy="3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12" name="Scroll Bar 1092" hidden="1">
                <a:extLst>
                  <a:ext uri="{63B3BB69-23CF-44E3-9099-C40C66FF867C}">
                    <a14:compatExt spid="_x0000_s6212"/>
                  </a:ext>
                </a:extLst>
              </xdr:cNvPr>
              <xdr:cNvSpPr/>
            </xdr:nvSpPr>
            <xdr:spPr>
              <a:xfrm>
                <a:off x="504" y="444"/>
                <a:ext cx="316" cy="18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13" name="Scroll Bar 1093" hidden="1">
                <a:extLst>
                  <a:ext uri="{63B3BB69-23CF-44E3-9099-C40C66FF867C}">
                    <a14:compatExt spid="_x0000_s6213"/>
                  </a:ext>
                </a:extLst>
              </xdr:cNvPr>
              <xdr:cNvSpPr/>
            </xdr:nvSpPr>
            <xdr:spPr>
              <a:xfrm>
                <a:off x="824" y="108"/>
                <a:ext cx="18" cy="306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 editAs="oneCell">
    <xdr:from>
      <xdr:col>1</xdr:col>
      <xdr:colOff>28575</xdr:colOff>
      <xdr:row>0</xdr:row>
      <xdr:rowOff>9525</xdr:rowOff>
    </xdr:from>
    <xdr:to>
      <xdr:col>11</xdr:col>
      <xdr:colOff>0</xdr:colOff>
      <xdr:row>0</xdr:row>
      <xdr:rowOff>228600</xdr:rowOff>
    </xdr:to>
    <xdr:sp macro="" textlink="">
      <xdr:nvSpPr>
        <xdr:cNvPr id="6214" name="Text Box 1094"/>
        <xdr:cNvSpPr txBox="1">
          <a:spLocks noChangeArrowheads="1"/>
        </xdr:cNvSpPr>
      </xdr:nvSpPr>
      <xdr:spPr bwMode="auto">
        <a:xfrm>
          <a:off x="47625" y="9525"/>
          <a:ext cx="11391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AT" sz="14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Prediction and correlation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0.11125</cdr:x>
      <cdr:y>0.04558</cdr:y>
    </cdr:from>
    <cdr:to>
      <cdr:x>0.95242</cdr:x>
      <cdr:y>0.11405</cdr:y>
    </cdr:to>
    <cdr:sp macro="" textlink="">
      <cdr:nvSpPr>
        <cdr:cNvPr id="716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955" y="174244"/>
          <a:ext cx="2523827" cy="256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Mean of y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0.10447</cdr:x>
      <cdr:y>0.02292</cdr:y>
    </cdr:from>
    <cdr:to>
      <cdr:x>0.94564</cdr:x>
      <cdr:y>0.14475</cdr:y>
    </cdr:to>
    <cdr:sp macro="" textlink="">
      <cdr:nvSpPr>
        <cdr:cNvPr id="645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619" y="89205"/>
          <a:ext cx="2523827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36000" tIns="10800" rIns="36000" bIns="1080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Naive prediction of y </a:t>
          </a:r>
        </a:p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= mean y - for each x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0.10181</cdr:x>
      <cdr:y>0.04071</cdr:y>
    </cdr:from>
    <cdr:to>
      <cdr:x>0.94298</cdr:x>
      <cdr:y>0.10918</cdr:y>
    </cdr:to>
    <cdr:sp macro="" textlink="">
      <cdr:nvSpPr>
        <cdr:cNvPr id="655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30" y="155956"/>
          <a:ext cx="2523827" cy="256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rPr>
            <a:t>Errors of naive</a:t>
          </a: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prediction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0.10786</cdr:x>
      <cdr:y>0.05451</cdr:y>
    </cdr:from>
    <cdr:to>
      <cdr:x>0.89505</cdr:x>
      <cdr:y>0.12819</cdr:y>
    </cdr:to>
    <cdr:sp macro="" textlink="">
      <cdr:nvSpPr>
        <cdr:cNvPr id="132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787" y="193218"/>
          <a:ext cx="2361867" cy="256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LS line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0.10447</cdr:x>
      <cdr:y>0.05865</cdr:y>
    </cdr:from>
    <cdr:to>
      <cdr:x>0.89166</cdr:x>
      <cdr:y>0.13525</cdr:y>
    </cdr:to>
    <cdr:sp macro="" textlink="">
      <cdr:nvSpPr>
        <cdr:cNvPr id="665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619" y="207629"/>
          <a:ext cx="2361867" cy="267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linear prediction for y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0.10786</cdr:x>
      <cdr:y>0.05476</cdr:y>
    </cdr:from>
    <cdr:to>
      <cdr:x>0.89505</cdr:x>
      <cdr:y>0.13136</cdr:y>
    </cdr:to>
    <cdr:sp macro="" textlink="">
      <cdr:nvSpPr>
        <cdr:cNvPr id="67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787" y="194066"/>
          <a:ext cx="2361867" cy="2670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000" tIns="0" rIns="1800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400" b="0" i="0" u="none" strike="noStrike" baseline="0">
              <a:solidFill>
                <a:srgbClr val="FF6600"/>
              </a:solidFill>
              <a:latin typeface="Tahoma"/>
              <a:ea typeface="Tahoma"/>
              <a:cs typeface="Tahoma"/>
            </a:rPr>
            <a:t>errors of linear</a:t>
          </a: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prediction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11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5.xml"/><Relationship Id="rId10" Type="http://schemas.openxmlformats.org/officeDocument/2006/relationships/ctrlProp" Target="../ctrlProps/ctrlProp10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workbookViewId="0">
      <selection activeCell="D26" sqref="D26"/>
    </sheetView>
  </sheetViews>
  <sheetFormatPr baseColWidth="10" defaultRowHeight="21" customHeight="1" x14ac:dyDescent="0.25"/>
  <cols>
    <col min="1" max="1" width="0.1796875" style="36" customWidth="1"/>
    <col min="2" max="10" width="10.81640625" style="36" customWidth="1"/>
    <col min="11" max="11" width="11.54296875" style="37" customWidth="1"/>
    <col min="12" max="13" width="1.6328125" style="36" customWidth="1"/>
    <col min="14" max="16384" width="10.90625" style="36"/>
  </cols>
  <sheetData>
    <row r="1" spans="2:11" s="58" customFormat="1" ht="21" customHeight="1" x14ac:dyDescent="0.25">
      <c r="B1" s="265"/>
      <c r="C1" s="265"/>
      <c r="D1" s="265"/>
      <c r="E1" s="265"/>
      <c r="F1" s="265"/>
      <c r="G1" s="265"/>
      <c r="H1" s="265"/>
      <c r="K1" s="101"/>
    </row>
    <row r="2" spans="2:11" s="58" customFormat="1" ht="21" customHeight="1" x14ac:dyDescent="0.25">
      <c r="B2" s="95" t="s">
        <v>103</v>
      </c>
      <c r="D2" s="61"/>
      <c r="E2" s="61"/>
      <c r="F2" s="61"/>
      <c r="G2" s="61"/>
      <c r="H2" s="61"/>
      <c r="I2" s="61"/>
      <c r="J2" s="61"/>
      <c r="K2" s="101"/>
    </row>
    <row r="3" spans="2:11" s="58" customFormat="1" ht="21" customHeight="1" x14ac:dyDescent="0.25">
      <c r="B3" s="60"/>
      <c r="C3" s="60"/>
      <c r="D3" s="60"/>
      <c r="E3" s="60"/>
      <c r="F3" s="60"/>
      <c r="G3" s="60"/>
      <c r="H3" s="60"/>
      <c r="K3" s="101"/>
    </row>
    <row r="4" spans="2:11" s="58" customFormat="1" ht="21" customHeight="1" x14ac:dyDescent="0.25">
      <c r="B4" s="67" t="s">
        <v>34</v>
      </c>
      <c r="C4" s="67"/>
      <c r="D4" s="67"/>
      <c r="E4" s="67"/>
      <c r="F4" s="67"/>
      <c r="G4" s="67"/>
      <c r="H4" s="67"/>
      <c r="I4" s="68"/>
      <c r="J4" s="68"/>
      <c r="K4" s="102"/>
    </row>
    <row r="5" spans="2:11" s="65" customFormat="1" ht="21" customHeight="1" x14ac:dyDescent="0.25">
      <c r="B5" s="264" t="s">
        <v>110</v>
      </c>
      <c r="C5" s="264"/>
      <c r="D5" s="264"/>
      <c r="E5" s="264"/>
      <c r="F5" s="264"/>
      <c r="K5" s="103"/>
    </row>
    <row r="6" spans="2:11" s="65" customFormat="1" ht="21" customHeight="1" x14ac:dyDescent="0.25">
      <c r="B6" s="264" t="s">
        <v>109</v>
      </c>
      <c r="C6" s="264"/>
      <c r="D6" s="264"/>
      <c r="E6" s="264"/>
      <c r="K6" s="103"/>
    </row>
    <row r="7" spans="2:11" s="58" customFormat="1" ht="21" customHeight="1" x14ac:dyDescent="0.25">
      <c r="B7" s="64"/>
      <c r="C7" s="62"/>
      <c r="D7" s="62"/>
      <c r="E7" s="62"/>
      <c r="K7" s="101"/>
    </row>
    <row r="8" spans="2:11" s="58" customFormat="1" ht="21" customHeight="1" x14ac:dyDescent="0.25">
      <c r="B8" s="67" t="s">
        <v>33</v>
      </c>
      <c r="C8" s="67"/>
      <c r="D8" s="67"/>
      <c r="E8" s="67"/>
      <c r="F8" s="67"/>
      <c r="G8" s="67"/>
      <c r="H8" s="67"/>
      <c r="I8" s="68"/>
      <c r="J8" s="68"/>
      <c r="K8" s="102"/>
    </row>
    <row r="9" spans="2:11" s="65" customFormat="1" ht="21" customHeight="1" x14ac:dyDescent="0.25">
      <c r="B9" s="264" t="s">
        <v>32</v>
      </c>
      <c r="C9" s="264"/>
      <c r="D9" s="264"/>
      <c r="E9" s="66"/>
      <c r="K9" s="103"/>
    </row>
    <row r="10" spans="2:11" s="65" customFormat="1" ht="21" customHeight="1" x14ac:dyDescent="0.25">
      <c r="B10" s="264" t="s">
        <v>31</v>
      </c>
      <c r="C10" s="264"/>
      <c r="D10" s="264"/>
      <c r="E10" s="66"/>
      <c r="K10" s="103"/>
    </row>
    <row r="11" spans="2:11" s="65" customFormat="1" ht="21" customHeight="1" x14ac:dyDescent="0.25">
      <c r="B11" s="264" t="s">
        <v>30</v>
      </c>
      <c r="C11" s="264"/>
      <c r="D11" s="264"/>
      <c r="E11" s="66"/>
      <c r="K11" s="103"/>
    </row>
    <row r="12" spans="2:11" s="65" customFormat="1" ht="21" customHeight="1" x14ac:dyDescent="0.25">
      <c r="B12" s="264" t="s">
        <v>29</v>
      </c>
      <c r="C12" s="264"/>
      <c r="D12" s="264"/>
      <c r="E12" s="264"/>
      <c r="K12" s="103"/>
    </row>
    <row r="13" spans="2:11" s="58" customFormat="1" ht="21" customHeight="1" x14ac:dyDescent="0.25">
      <c r="B13" s="264" t="s">
        <v>77</v>
      </c>
      <c r="C13" s="264"/>
      <c r="D13" s="264"/>
      <c r="E13" s="264"/>
      <c r="F13" s="63"/>
      <c r="G13" s="63"/>
      <c r="H13" s="63"/>
      <c r="K13" s="101"/>
    </row>
    <row r="14" spans="2:11" s="58" customFormat="1" ht="21" customHeight="1" x14ac:dyDescent="0.25">
      <c r="B14" s="64"/>
      <c r="C14" s="62"/>
      <c r="D14" s="62"/>
      <c r="E14" s="62"/>
      <c r="F14" s="63"/>
      <c r="G14" s="63"/>
      <c r="H14" s="63"/>
      <c r="K14" s="101"/>
    </row>
    <row r="15" spans="2:11" s="58" customFormat="1" ht="21" customHeight="1" x14ac:dyDescent="0.25">
      <c r="B15" s="67" t="s">
        <v>76</v>
      </c>
      <c r="C15" s="67"/>
      <c r="D15" s="67"/>
      <c r="E15" s="67"/>
      <c r="F15" s="67"/>
      <c r="G15" s="67"/>
      <c r="H15" s="67"/>
      <c r="I15" s="68"/>
      <c r="J15" s="68"/>
      <c r="K15" s="102"/>
    </row>
    <row r="16" spans="2:11" s="65" customFormat="1" ht="21" customHeight="1" x14ac:dyDescent="0.25">
      <c r="B16" s="264" t="s">
        <v>26</v>
      </c>
      <c r="C16" s="264"/>
      <c r="D16" s="264"/>
      <c r="E16" s="264"/>
      <c r="K16" s="103"/>
    </row>
    <row r="17" spans="2:11" s="65" customFormat="1" ht="21" customHeight="1" x14ac:dyDescent="0.25">
      <c r="B17" s="264" t="s">
        <v>27</v>
      </c>
      <c r="C17" s="264"/>
      <c r="D17" s="264"/>
      <c r="E17" s="264"/>
      <c r="K17" s="103"/>
    </row>
    <row r="18" spans="2:11" s="58" customFormat="1" ht="21" customHeight="1" x14ac:dyDescent="0.25">
      <c r="B18" s="64"/>
      <c r="C18" s="62"/>
      <c r="D18" s="62"/>
      <c r="E18" s="62"/>
      <c r="F18" s="63"/>
      <c r="G18" s="63"/>
      <c r="H18" s="63"/>
      <c r="K18" s="101"/>
    </row>
    <row r="19" spans="2:11" s="58" customFormat="1" ht="21" customHeight="1" x14ac:dyDescent="0.25">
      <c r="B19" s="67" t="s">
        <v>111</v>
      </c>
      <c r="C19" s="67"/>
      <c r="D19" s="67"/>
      <c r="E19" s="67"/>
      <c r="F19" s="67"/>
      <c r="G19" s="67"/>
      <c r="H19" s="67"/>
      <c r="I19" s="68"/>
      <c r="J19" s="68"/>
      <c r="K19" s="102"/>
    </row>
    <row r="20" spans="2:11" s="65" customFormat="1" ht="21" customHeight="1" x14ac:dyDescent="0.25">
      <c r="B20" s="264" t="s">
        <v>12</v>
      </c>
      <c r="C20" s="264"/>
      <c r="D20" s="264"/>
      <c r="E20" s="264"/>
      <c r="F20" s="264"/>
      <c r="K20" s="103"/>
    </row>
    <row r="21" spans="2:11" s="65" customFormat="1" ht="21" customHeight="1" x14ac:dyDescent="0.25">
      <c r="B21" s="264" t="s">
        <v>85</v>
      </c>
      <c r="C21" s="264"/>
      <c r="D21" s="264"/>
      <c r="E21" s="264"/>
      <c r="F21" s="264"/>
      <c r="K21" s="103"/>
    </row>
  </sheetData>
  <mergeCells count="12">
    <mergeCell ref="B1:H1"/>
    <mergeCell ref="B5:F5"/>
    <mergeCell ref="B6:E6"/>
    <mergeCell ref="B9:D9"/>
    <mergeCell ref="B21:F21"/>
    <mergeCell ref="B13:E13"/>
    <mergeCell ref="B16:E16"/>
    <mergeCell ref="B17:E17"/>
    <mergeCell ref="B20:F20"/>
    <mergeCell ref="B10:D10"/>
    <mergeCell ref="B11:D11"/>
    <mergeCell ref="B12:E12"/>
  </mergeCells>
  <phoneticPr fontId="16" type="noConversion"/>
  <hyperlinks>
    <hyperlink ref="B5" location="scatter1" display="Ein einzelner Punkt mag R und die Lage der Geraden stark beeinflussen"/>
    <hyperlink ref="B6" location="scatter2" display="Ein einzelner Punkt mag R überhaupt erst &quot;erzeugen&quot;"/>
    <hyperlink ref="B9" location="Einfache_Vorhersage" display="Einache Vorhersagen für die abhängige Variable"/>
    <hyperlink ref="B10" location="Lineare_Vorhersage" display="Lineare Vorhersagen"/>
    <hyperlink ref="B11" location="Vergleich" display="Vergleich der Vorhersagen"/>
    <hyperlink ref="B12" location="Für_jeden_Punkt__Additive_Beziehung" display="Additive Beziehung für einzelne Daten: Daten = Fit + Residuum"/>
    <hyperlink ref="B16" location="'R^2 Reduktion von Fehlern'!A1" display="Vorhersagefehler bei verschiedenen Modellen"/>
    <hyperlink ref="B17" location="'R^2 Reduktion von Fehlern'!A1" display="Eine additive Beziehung für Varianzen und Quadratsummen"/>
    <hyperlink ref="B20" location="opt_anpass" display="Optimieren der Regressionsgeraden durch graphisches Anpassen der Parameter"/>
    <hyperlink ref="B21" location="Regr_spiel!verf_anpass" display="Verfeinern der Näherungslösung durch Mehrfachoperationen"/>
    <hyperlink ref="B13" location="Für_jeden_Punkt__Additive_Beziehung" display="Additive Beziehung für einzelne Daten: Daten = Fit + Residuum"/>
    <hyperlink ref="B13:E13" location="additivity2" display="Additive relation: a second view"/>
    <hyperlink ref="B17:E17" location="_r2_reduction" display="An additive relation for variances and sums of squares"/>
    <hyperlink ref="B16:E16" location="_r2_reduction" display="Errors of prediction with different models"/>
  </hyperlinks>
  <pageMargins left="0.39370078740157483" right="0.39370078740157483" top="0.78740157480314965" bottom="0.59055118110236227" header="0.51181102362204722" footer="0.51181102362204722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93"/>
  <sheetViews>
    <sheetView showGridLines="0" zoomScaleNormal="100" workbookViewId="0">
      <selection activeCell="E49" sqref="E49"/>
    </sheetView>
  </sheetViews>
  <sheetFormatPr baseColWidth="10" defaultRowHeight="21" customHeight="1" x14ac:dyDescent="0.25"/>
  <cols>
    <col min="1" max="1" width="0.1796875" style="2" customWidth="1"/>
    <col min="2" max="2" width="2.453125" style="2" customWidth="1"/>
    <col min="3" max="10" width="11.54296875" style="2" customWidth="1"/>
    <col min="11" max="11" width="13.7265625" style="2" customWidth="1"/>
    <col min="12" max="13" width="1.6328125" style="2" customWidth="1"/>
    <col min="14" max="16384" width="10.90625" style="2"/>
  </cols>
  <sheetData>
    <row r="1" spans="1:11" ht="21" customHeight="1" x14ac:dyDescent="0.25">
      <c r="B1" s="3"/>
    </row>
    <row r="3" spans="1:11" ht="21" customHeight="1" x14ac:dyDescent="0.25">
      <c r="B3" s="6" t="s">
        <v>45</v>
      </c>
    </row>
    <row r="4" spans="1:11" ht="21" customHeight="1" x14ac:dyDescent="0.25">
      <c r="B4" s="6"/>
    </row>
    <row r="5" spans="1:11" s="5" customFormat="1" ht="21" customHeight="1" x14ac:dyDescent="0.25">
      <c r="A5" s="2"/>
      <c r="B5" s="2"/>
      <c r="C5" s="4"/>
    </row>
    <row r="6" spans="1:11" s="5" customFormat="1" ht="21" customHeight="1" x14ac:dyDescent="0.25">
      <c r="A6" s="2"/>
      <c r="B6" s="34" t="s">
        <v>35</v>
      </c>
      <c r="C6" s="33"/>
      <c r="D6" s="32"/>
      <c r="E6" s="32"/>
      <c r="F6" s="32"/>
      <c r="G6" s="32"/>
      <c r="H6" s="32"/>
      <c r="I6" s="32"/>
      <c r="J6" s="32"/>
      <c r="K6" s="32"/>
    </row>
    <row r="7" spans="1:11" s="5" customFormat="1" ht="21" customHeight="1" x14ac:dyDescent="0.25">
      <c r="B7" s="35"/>
      <c r="C7" s="4"/>
    </row>
    <row r="8" spans="1:11" ht="21" customHeight="1" x14ac:dyDescent="0.25">
      <c r="B8" s="8"/>
      <c r="C8" s="8"/>
      <c r="D8" s="27" t="s">
        <v>5</v>
      </c>
      <c r="E8" s="25" t="s">
        <v>4</v>
      </c>
      <c r="F8" s="25"/>
      <c r="G8" s="50" t="s">
        <v>71</v>
      </c>
      <c r="H8" s="8"/>
      <c r="I8" s="8"/>
    </row>
    <row r="9" spans="1:11" ht="21" customHeight="1" x14ac:dyDescent="0.25">
      <c r="B9" s="6"/>
    </row>
    <row r="10" spans="1:11" ht="21" customHeight="1" x14ac:dyDescent="0.25">
      <c r="A10" s="5"/>
    </row>
    <row r="11" spans="1:11" ht="21" customHeight="1" x14ac:dyDescent="0.25">
      <c r="C11" s="3" t="s">
        <v>37</v>
      </c>
      <c r="D11" s="7" t="s">
        <v>18</v>
      </c>
    </row>
    <row r="13" spans="1:11" ht="21" customHeight="1" x14ac:dyDescent="0.25">
      <c r="C13" s="19" t="s">
        <v>0</v>
      </c>
      <c r="D13" s="19" t="s">
        <v>1</v>
      </c>
      <c r="E13" s="8"/>
    </row>
    <row r="14" spans="1:11" ht="21" customHeight="1" x14ac:dyDescent="0.25">
      <c r="C14" s="21">
        <v>1</v>
      </c>
      <c r="D14" s="21">
        <v>6</v>
      </c>
    </row>
    <row r="15" spans="1:11" ht="21" customHeight="1" x14ac:dyDescent="0.25">
      <c r="C15" s="21">
        <v>2</v>
      </c>
      <c r="D15" s="21">
        <v>7</v>
      </c>
    </row>
    <row r="16" spans="1:11" ht="21" customHeight="1" x14ac:dyDescent="0.25">
      <c r="C16" s="21">
        <v>3</v>
      </c>
      <c r="D16" s="21">
        <v>8</v>
      </c>
    </row>
    <row r="17" spans="1:11" ht="21" customHeight="1" x14ac:dyDescent="0.25">
      <c r="C17" s="21">
        <v>4</v>
      </c>
      <c r="D17" s="21">
        <v>9</v>
      </c>
    </row>
    <row r="18" spans="1:11" ht="21" customHeight="1" x14ac:dyDescent="0.25">
      <c r="C18" s="21">
        <v>5</v>
      </c>
      <c r="D18" s="21">
        <v>10</v>
      </c>
    </row>
    <row r="19" spans="1:11" ht="21" customHeight="1" x14ac:dyDescent="0.25">
      <c r="C19" s="24">
        <v>15</v>
      </c>
      <c r="D19" s="22">
        <f>15-E19</f>
        <v>6</v>
      </c>
      <c r="E19" s="28">
        <v>9</v>
      </c>
    </row>
    <row r="20" spans="1:11" ht="21" customHeight="1" x14ac:dyDescent="0.25">
      <c r="C20" s="23">
        <f>C19</f>
        <v>15</v>
      </c>
      <c r="D20" s="23">
        <f>D19</f>
        <v>6</v>
      </c>
      <c r="E20" s="9"/>
    </row>
    <row r="21" spans="1:11" ht="21" customHeight="1" x14ac:dyDescent="0.25">
      <c r="C21" s="2" t="s">
        <v>3</v>
      </c>
      <c r="D21" s="10">
        <f>CORREL(C14:C19,D14:D19)</f>
        <v>-0.24019223070763082</v>
      </c>
      <c r="E21" s="11"/>
    </row>
    <row r="24" spans="1:11" ht="21" customHeight="1" x14ac:dyDescent="0.25">
      <c r="D24" s="12"/>
      <c r="E24" s="13"/>
    </row>
    <row r="29" spans="1:11" s="5" customFormat="1" ht="21" customHeight="1" x14ac:dyDescent="0.25">
      <c r="A29" s="2"/>
      <c r="B29" s="34" t="s">
        <v>36</v>
      </c>
      <c r="C29" s="33"/>
      <c r="D29" s="32"/>
      <c r="E29" s="32"/>
      <c r="F29" s="32"/>
      <c r="G29" s="32"/>
      <c r="H29" s="32"/>
      <c r="I29" s="32"/>
      <c r="J29" s="32"/>
      <c r="K29" s="32"/>
    </row>
    <row r="30" spans="1:11" ht="21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1" ht="21" customHeight="1" x14ac:dyDescent="0.25">
      <c r="A31" s="14"/>
      <c r="B31" s="14"/>
      <c r="C31" s="18"/>
      <c r="D31" s="25" t="s">
        <v>5</v>
      </c>
      <c r="E31" s="26" t="s">
        <v>4</v>
      </c>
      <c r="F31" s="26"/>
      <c r="G31" s="50" t="s">
        <v>71</v>
      </c>
      <c r="H31" s="18"/>
      <c r="I31" s="18"/>
    </row>
    <row r="32" spans="1:11" ht="21" customHeight="1" x14ac:dyDescent="0.25">
      <c r="A32" s="14"/>
      <c r="B32" s="6"/>
      <c r="D32" s="15"/>
      <c r="E32" s="15"/>
      <c r="F32" s="14"/>
      <c r="G32" s="14"/>
      <c r="H32" s="14"/>
      <c r="I32" s="14"/>
      <c r="J32" s="14"/>
    </row>
    <row r="33" spans="1:10" ht="21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21" customHeight="1" x14ac:dyDescent="0.25">
      <c r="A34" s="14"/>
      <c r="B34" s="14"/>
      <c r="C34" s="3" t="s">
        <v>37</v>
      </c>
      <c r="D34" s="7" t="s">
        <v>18</v>
      </c>
      <c r="F34" s="14"/>
      <c r="G34" s="14"/>
      <c r="H34" s="14"/>
      <c r="I34" s="14"/>
      <c r="J34" s="14"/>
    </row>
    <row r="35" spans="1:10" ht="21" customHeight="1" x14ac:dyDescent="0.25">
      <c r="A35" s="14"/>
      <c r="B35" s="14"/>
      <c r="C35" s="3"/>
      <c r="D35" s="7"/>
      <c r="E35" s="14"/>
      <c r="F35" s="14"/>
      <c r="G35" s="14"/>
      <c r="H35" s="14"/>
      <c r="I35" s="14"/>
      <c r="J35" s="14"/>
    </row>
    <row r="36" spans="1:10" ht="21" customHeight="1" x14ac:dyDescent="0.25">
      <c r="A36" s="14"/>
      <c r="B36" s="14"/>
      <c r="C36" s="19" t="s">
        <v>0</v>
      </c>
      <c r="D36" s="19" t="s">
        <v>1</v>
      </c>
      <c r="E36" s="8"/>
      <c r="F36" s="14"/>
      <c r="G36" s="14"/>
      <c r="H36" s="14"/>
      <c r="I36" s="14"/>
      <c r="J36" s="14"/>
    </row>
    <row r="37" spans="1:10" ht="21" customHeight="1" x14ac:dyDescent="0.25">
      <c r="A37" s="14"/>
      <c r="B37" s="14"/>
      <c r="C37" s="29">
        <v>1</v>
      </c>
      <c r="D37" s="2">
        <v>7</v>
      </c>
      <c r="F37" s="14"/>
      <c r="G37" s="14"/>
      <c r="H37" s="14"/>
      <c r="I37" s="14"/>
      <c r="J37" s="14"/>
    </row>
    <row r="38" spans="1:10" ht="21" customHeight="1" x14ac:dyDescent="0.25">
      <c r="A38" s="14"/>
      <c r="B38" s="14"/>
      <c r="C38" s="29">
        <v>2</v>
      </c>
      <c r="D38" s="2">
        <v>9</v>
      </c>
      <c r="F38" s="14">
        <v>14</v>
      </c>
      <c r="G38" s="14"/>
      <c r="H38" s="14"/>
      <c r="I38" s="14"/>
      <c r="J38" s="14"/>
    </row>
    <row r="39" spans="1:10" ht="21" customHeight="1" x14ac:dyDescent="0.25">
      <c r="A39" s="14"/>
      <c r="B39" s="14"/>
      <c r="C39" s="29">
        <v>3</v>
      </c>
      <c r="D39" s="2">
        <v>5</v>
      </c>
      <c r="F39" s="14"/>
      <c r="G39" s="14"/>
      <c r="H39" s="14"/>
      <c r="I39" s="14"/>
      <c r="J39" s="14"/>
    </row>
    <row r="40" spans="1:10" ht="21" customHeight="1" x14ac:dyDescent="0.25">
      <c r="A40" s="14"/>
      <c r="B40" s="14"/>
      <c r="C40" s="29">
        <v>4</v>
      </c>
      <c r="D40" s="2">
        <v>10</v>
      </c>
      <c r="F40" s="14"/>
      <c r="G40" s="14"/>
      <c r="H40" s="14"/>
      <c r="I40" s="14"/>
      <c r="J40" s="14"/>
    </row>
    <row r="41" spans="1:10" ht="21" customHeight="1" x14ac:dyDescent="0.25">
      <c r="A41" s="14"/>
      <c r="B41" s="14"/>
      <c r="C41" s="29">
        <v>5</v>
      </c>
      <c r="D41" s="2">
        <v>8</v>
      </c>
      <c r="F41" s="14"/>
      <c r="G41" s="14"/>
      <c r="H41" s="14"/>
      <c r="I41" s="14"/>
      <c r="J41" s="14"/>
    </row>
    <row r="42" spans="1:10" ht="21" customHeight="1" x14ac:dyDescent="0.25">
      <c r="A42" s="14"/>
      <c r="B42" s="14"/>
      <c r="C42" s="30">
        <v>15</v>
      </c>
      <c r="D42" s="20">
        <f>15-E42</f>
        <v>10</v>
      </c>
      <c r="E42" s="28">
        <v>5</v>
      </c>
      <c r="F42" s="14"/>
      <c r="G42" s="14"/>
      <c r="H42" s="14"/>
      <c r="I42" s="14"/>
      <c r="J42" s="14"/>
    </row>
    <row r="43" spans="1:10" ht="21" customHeight="1" x14ac:dyDescent="0.25">
      <c r="A43" s="14"/>
      <c r="B43" s="14"/>
      <c r="C43" s="31"/>
      <c r="D43" s="14"/>
      <c r="E43" s="14"/>
      <c r="F43" s="14"/>
      <c r="G43" s="14"/>
      <c r="H43" s="14"/>
      <c r="I43" s="14"/>
      <c r="J43" s="14"/>
    </row>
    <row r="44" spans="1:10" ht="21" customHeight="1" x14ac:dyDescent="0.25">
      <c r="A44" s="14"/>
      <c r="B44" s="14"/>
      <c r="C44" s="2" t="s">
        <v>3</v>
      </c>
      <c r="D44" s="100">
        <f>CORREL(C37:C42,D37:D42)</f>
        <v>0.50524815462658923</v>
      </c>
      <c r="E44" s="16"/>
      <c r="F44" s="14"/>
      <c r="G44" s="14"/>
      <c r="H44" s="14"/>
      <c r="I44" s="14"/>
      <c r="J44" s="14"/>
    </row>
    <row r="45" spans="1:10" ht="21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21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21" customHeight="1" x14ac:dyDescent="0.25">
      <c r="A47" s="14"/>
      <c r="B47" s="14"/>
      <c r="C47" s="14"/>
      <c r="E47" s="17"/>
      <c r="F47" s="14"/>
      <c r="G47" s="14"/>
      <c r="H47" s="14"/>
      <c r="I47" s="14"/>
      <c r="J47" s="14"/>
    </row>
    <row r="48" spans="1:10" ht="21" customHeight="1" x14ac:dyDescent="0.25">
      <c r="A48" s="14"/>
      <c r="B48" s="14"/>
      <c r="C48" s="14"/>
      <c r="D48" s="17"/>
      <c r="E48" s="17"/>
      <c r="F48" s="14"/>
      <c r="G48" s="14"/>
      <c r="H48" s="14"/>
      <c r="I48" s="14"/>
      <c r="J48" s="14"/>
    </row>
    <row r="49" spans="1:10" ht="21" customHeight="1" x14ac:dyDescent="0.25">
      <c r="A49" s="14"/>
      <c r="B49" s="14"/>
      <c r="C49" s="14"/>
      <c r="D49" s="17"/>
      <c r="E49" s="296"/>
      <c r="F49" s="14"/>
      <c r="G49" s="14"/>
      <c r="H49" s="14"/>
      <c r="I49" s="14"/>
      <c r="J49" s="14"/>
    </row>
    <row r="50" spans="1:10" ht="21" customHeight="1" x14ac:dyDescent="0.25">
      <c r="A50" s="14"/>
      <c r="B50" s="14"/>
      <c r="C50" s="14"/>
      <c r="D50" s="17"/>
      <c r="E50" s="17"/>
      <c r="F50" s="14"/>
      <c r="G50" s="14"/>
      <c r="H50" s="14"/>
      <c r="I50" s="14"/>
      <c r="J50" s="14"/>
    </row>
    <row r="52" spans="1:10" ht="21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21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21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21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21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21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21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21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1" customHeigh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21" customHeigh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21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21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21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21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21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21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21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21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1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21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21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21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21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21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21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21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21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21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21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21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21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21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21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21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21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21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21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21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21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21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21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21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</row>
  </sheetData>
  <phoneticPr fontId="0" type="noConversion"/>
  <hyperlinks>
    <hyperlink ref="D31" location="scatter1" tooltip="Punktwolke 1 - Wie wirkt sich die Veränderung eines Punktes auf den Korrelationskoeffizienten aus" display="scatter 1"/>
    <hyperlink ref="E8" location="scatter2" tooltip="Punktwolke 2 - Wie wirkt sich die Veränderung eines Punktes auf den Korrelationskoeffizienten aus" display="scatter 2"/>
    <hyperlink ref="G8" location="contents" display="Contents"/>
    <hyperlink ref="G31" location="contents" display="Contents"/>
  </hyperlinks>
  <pageMargins left="0.39370078740157483" right="0.39370078740157483" top="0.78740157480314965" bottom="0.59055118110236227" header="0.51181102362204722" footer="0.51181102362204722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" r:id="rId4" name="Scroll Bar 102">
              <controlPr defaultSize="0" autoPict="0">
                <anchor moveWithCells="1" sizeWithCells="1">
                  <from>
                    <xdr:col>15</xdr:col>
                    <xdr:colOff>180975</xdr:colOff>
                    <xdr:row>32</xdr:row>
                    <xdr:rowOff>219075</xdr:rowOff>
                  </from>
                  <to>
                    <xdr:col>15</xdr:col>
                    <xdr:colOff>333375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" name="Scroll Bar 99">
              <controlPr defaultSize="0" autoPict="0" altText="x">
                <anchor moveWithCells="1" sizeWithCells="1">
                  <from>
                    <xdr:col>10</xdr:col>
                    <xdr:colOff>666750</xdr:colOff>
                    <xdr:row>47</xdr:row>
                    <xdr:rowOff>47625</xdr:rowOff>
                  </from>
                  <to>
                    <xdr:col>14</xdr:col>
                    <xdr:colOff>1066800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" name="Scroll Bar 94">
              <controlPr defaultSize="0" autoPict="0">
                <anchor moveWithCells="1" sizeWithCells="1">
                  <from>
                    <xdr:col>14</xdr:col>
                    <xdr:colOff>581025</xdr:colOff>
                    <xdr:row>10</xdr:row>
                    <xdr:rowOff>28575</xdr:rowOff>
                  </from>
                  <to>
                    <xdr:col>14</xdr:col>
                    <xdr:colOff>733425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" name="Scroll Bar 91">
              <controlPr defaultSize="0" autoPict="0" altText="x">
                <anchor moveWithCells="1" sizeWithCells="1">
                  <from>
                    <xdr:col>9</xdr:col>
                    <xdr:colOff>1200150</xdr:colOff>
                    <xdr:row>23</xdr:row>
                    <xdr:rowOff>66675</xdr:rowOff>
                  </from>
                  <to>
                    <xdr:col>14</xdr:col>
                    <xdr:colOff>390525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Scroll Bar 81">
              <controlPr defaultSize="0" autoPict="0">
                <anchor moveWithCells="1" sizeWithCells="1">
                  <from>
                    <xdr:col>8</xdr:col>
                    <xdr:colOff>1057275</xdr:colOff>
                    <xdr:row>33</xdr:row>
                    <xdr:rowOff>47625</xdr:rowOff>
                  </from>
                  <to>
                    <xdr:col>9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9" name="Scroll Bar 78">
              <controlPr defaultSize="0" autoPict="0" altText="x">
                <anchor moveWithCells="1" sizeWithCells="1">
                  <from>
                    <xdr:col>6</xdr:col>
                    <xdr:colOff>123825</xdr:colOff>
                    <xdr:row>46</xdr:row>
                    <xdr:rowOff>95250</xdr:rowOff>
                  </from>
                  <to>
                    <xdr:col>8</xdr:col>
                    <xdr:colOff>1028700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Scroll Bar 14">
              <controlPr defaultSize="0" autoPict="0">
                <anchor moveWithCells="1" sizeWithCells="1">
                  <from>
                    <xdr:col>8</xdr:col>
                    <xdr:colOff>1057275</xdr:colOff>
                    <xdr:row>10</xdr:row>
                    <xdr:rowOff>9525</xdr:rowOff>
                  </from>
                  <to>
                    <xdr:col>9</xdr:col>
                    <xdr:colOff>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1" name="Scroll Bar 2">
              <controlPr defaultSize="0" autoPict="0" altText="x">
                <anchor moveWithCells="1" sizeWithCells="1">
                  <from>
                    <xdr:col>6</xdr:col>
                    <xdr:colOff>133350</xdr:colOff>
                    <xdr:row>23</xdr:row>
                    <xdr:rowOff>38100</xdr:rowOff>
                  </from>
                  <to>
                    <xdr:col>8</xdr:col>
                    <xdr:colOff>1038225</xdr:colOff>
                    <xdr:row>23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2:K143"/>
  <sheetViews>
    <sheetView showGridLines="0" zoomScaleNormal="97" zoomScaleSheetLayoutView="97" workbookViewId="0">
      <selection activeCell="J12" sqref="J12"/>
    </sheetView>
  </sheetViews>
  <sheetFormatPr baseColWidth="10" defaultRowHeight="21" customHeight="1" x14ac:dyDescent="0.25"/>
  <cols>
    <col min="1" max="1" width="0.1796875" style="36" customWidth="1"/>
    <col min="2" max="5" width="10.90625" style="36"/>
    <col min="6" max="7" width="10.90625" style="37"/>
    <col min="8" max="9" width="10.90625" style="36"/>
    <col min="10" max="10" width="10.81640625" style="36" customWidth="1"/>
    <col min="11" max="11" width="10.90625" style="36"/>
    <col min="12" max="13" width="1.6328125" style="36" customWidth="1"/>
    <col min="14" max="16384" width="10.90625" style="36"/>
  </cols>
  <sheetData>
    <row r="2" spans="1:11" ht="21" customHeight="1" x14ac:dyDescent="0.25">
      <c r="B2" s="36" t="s">
        <v>75</v>
      </c>
    </row>
    <row r="3" spans="1:11" ht="21" customHeight="1" x14ac:dyDescent="0.25">
      <c r="B3" s="50" t="s">
        <v>41</v>
      </c>
      <c r="C3" s="37"/>
      <c r="D3" s="50" t="s">
        <v>42</v>
      </c>
      <c r="E3" s="38"/>
      <c r="F3" s="50" t="s">
        <v>43</v>
      </c>
      <c r="G3" s="39"/>
      <c r="H3" s="50" t="s">
        <v>44</v>
      </c>
      <c r="I3" s="37"/>
      <c r="J3" s="57" t="s">
        <v>70</v>
      </c>
      <c r="K3" s="50" t="s">
        <v>71</v>
      </c>
    </row>
    <row r="4" spans="1:11" ht="21" customHeight="1" x14ac:dyDescent="0.25">
      <c r="B4" s="273" t="s">
        <v>49</v>
      </c>
      <c r="C4" s="273"/>
      <c r="D4" s="273" t="s">
        <v>73</v>
      </c>
      <c r="E4" s="273"/>
      <c r="F4" s="273" t="s">
        <v>72</v>
      </c>
      <c r="G4" s="273"/>
      <c r="H4" s="273" t="s">
        <v>74</v>
      </c>
      <c r="I4" s="273"/>
    </row>
    <row r="5" spans="1:11" ht="21" customHeight="1" x14ac:dyDescent="0.25">
      <c r="B5" s="273"/>
      <c r="C5" s="273"/>
      <c r="D5" s="273"/>
      <c r="E5" s="273"/>
      <c r="F5" s="273"/>
      <c r="G5" s="273"/>
      <c r="H5" s="273"/>
      <c r="I5" s="273"/>
    </row>
    <row r="7" spans="1:11" s="5" customFormat="1" ht="21" customHeight="1" x14ac:dyDescent="0.25">
      <c r="A7" s="2"/>
      <c r="B7" s="34" t="s">
        <v>47</v>
      </c>
      <c r="C7" s="33"/>
      <c r="D7" s="32"/>
      <c r="E7" s="32"/>
      <c r="F7" s="32"/>
      <c r="G7" s="32"/>
      <c r="H7" s="32"/>
      <c r="I7" s="32"/>
      <c r="J7" s="32"/>
      <c r="K7" s="32"/>
    </row>
    <row r="9" spans="1:11" ht="21" customHeight="1" x14ac:dyDescent="0.25">
      <c r="B9" s="51" t="s">
        <v>41</v>
      </c>
      <c r="C9" s="37"/>
      <c r="D9" s="50" t="s">
        <v>42</v>
      </c>
      <c r="E9" s="38"/>
      <c r="F9" s="50" t="s">
        <v>43</v>
      </c>
      <c r="G9" s="39"/>
      <c r="H9" s="50" t="s">
        <v>44</v>
      </c>
      <c r="I9" s="37"/>
      <c r="J9" s="57" t="s">
        <v>70</v>
      </c>
      <c r="K9" s="50" t="s">
        <v>71</v>
      </c>
    </row>
    <row r="18" spans="2:10" ht="21" customHeight="1" x14ac:dyDescent="0.25">
      <c r="B18" s="36">
        <v>10</v>
      </c>
    </row>
    <row r="26" spans="2:10" ht="21" customHeight="1" x14ac:dyDescent="0.25">
      <c r="B26" s="36" t="s">
        <v>28</v>
      </c>
      <c r="C26" s="40">
        <f>SQRT('R^2 Reduction_of_errors'!$N$21)</f>
        <v>0.39691115068546706</v>
      </c>
      <c r="E26" s="36" t="s">
        <v>39</v>
      </c>
    </row>
    <row r="27" spans="2:10" ht="21" customHeight="1" x14ac:dyDescent="0.25">
      <c r="C27" s="40"/>
      <c r="F27" s="49" t="s">
        <v>59</v>
      </c>
    </row>
    <row r="28" spans="2:10" ht="21" customHeight="1" x14ac:dyDescent="0.25">
      <c r="B28" s="36" t="s">
        <v>52</v>
      </c>
      <c r="C28" s="40"/>
      <c r="F28" s="49" t="s">
        <v>48</v>
      </c>
    </row>
    <row r="29" spans="2:10" ht="21" customHeight="1" x14ac:dyDescent="0.25">
      <c r="B29" s="36" t="s">
        <v>53</v>
      </c>
      <c r="C29" s="42"/>
      <c r="F29" s="49" t="s">
        <v>38</v>
      </c>
    </row>
    <row r="30" spans="2:10" ht="21" customHeight="1" x14ac:dyDescent="0.25">
      <c r="C30" s="40"/>
      <c r="F30" s="41"/>
    </row>
    <row r="31" spans="2:10" ht="21" customHeight="1" x14ac:dyDescent="0.25">
      <c r="C31" s="40"/>
      <c r="F31" s="41"/>
    </row>
    <row r="32" spans="2:10" ht="21" customHeight="1" x14ac:dyDescent="0.25">
      <c r="F32" s="43"/>
      <c r="G32" s="43"/>
      <c r="H32" s="43"/>
      <c r="I32" s="43"/>
      <c r="J32" s="37"/>
    </row>
    <row r="33" spans="1:11" ht="21" customHeight="1" x14ac:dyDescent="0.25">
      <c r="F33" s="44"/>
      <c r="G33" s="44"/>
      <c r="H33" s="44"/>
      <c r="I33" s="44"/>
    </row>
    <row r="34" spans="1:11" s="5" customFormat="1" ht="21" customHeight="1" x14ac:dyDescent="0.25">
      <c r="A34" s="2"/>
      <c r="B34" s="34" t="s">
        <v>50</v>
      </c>
      <c r="C34" s="33"/>
      <c r="D34" s="32"/>
      <c r="E34" s="32"/>
      <c r="F34" s="32"/>
      <c r="G34" s="32"/>
      <c r="H34" s="32"/>
      <c r="I34" s="32"/>
      <c r="J34" s="32"/>
      <c r="K34" s="32"/>
    </row>
    <row r="36" spans="1:11" ht="21" customHeight="1" x14ac:dyDescent="0.25">
      <c r="B36" s="50" t="s">
        <v>41</v>
      </c>
      <c r="C36" s="37"/>
      <c r="D36" s="51" t="s">
        <v>42</v>
      </c>
      <c r="E36" s="38"/>
      <c r="F36" s="50" t="s">
        <v>43</v>
      </c>
      <c r="G36" s="39"/>
      <c r="H36" s="50" t="s">
        <v>44</v>
      </c>
      <c r="I36" s="37"/>
      <c r="J36" s="57" t="s">
        <v>70</v>
      </c>
      <c r="K36" s="50" t="s">
        <v>71</v>
      </c>
    </row>
    <row r="40" spans="1:11" ht="21" customHeight="1" x14ac:dyDescent="0.25">
      <c r="C40" s="36">
        <v>7</v>
      </c>
    </row>
    <row r="53" spans="1:11" ht="21" customHeight="1" x14ac:dyDescent="0.25">
      <c r="B53" s="36" t="s">
        <v>28</v>
      </c>
      <c r="C53" s="40" t="e">
        <f>SQRT(#REF!)</f>
        <v>#REF!</v>
      </c>
      <c r="E53" s="36" t="s">
        <v>39</v>
      </c>
    </row>
    <row r="54" spans="1:11" ht="21" customHeight="1" x14ac:dyDescent="0.25">
      <c r="C54" s="40"/>
      <c r="F54" s="49" t="s">
        <v>59</v>
      </c>
    </row>
    <row r="55" spans="1:11" ht="21" customHeight="1" x14ac:dyDescent="0.25">
      <c r="B55" s="36" t="s">
        <v>52</v>
      </c>
      <c r="C55" s="40"/>
      <c r="F55" s="49" t="s">
        <v>48</v>
      </c>
    </row>
    <row r="56" spans="1:11" ht="21" customHeight="1" x14ac:dyDescent="0.25">
      <c r="B56" s="36" t="s">
        <v>53</v>
      </c>
      <c r="C56" s="42"/>
      <c r="F56" s="49" t="s">
        <v>38</v>
      </c>
    </row>
    <row r="57" spans="1:11" ht="21" customHeight="1" x14ac:dyDescent="0.25">
      <c r="C57" s="40"/>
      <c r="F57" s="41"/>
    </row>
    <row r="58" spans="1:11" ht="21" customHeight="1" x14ac:dyDescent="0.25">
      <c r="F58" s="43"/>
      <c r="G58" s="43"/>
      <c r="H58" s="43"/>
      <c r="I58" s="43"/>
    </row>
    <row r="59" spans="1:11" ht="21" customHeight="1" x14ac:dyDescent="0.25">
      <c r="F59" s="43"/>
      <c r="G59" s="43"/>
      <c r="H59" s="43"/>
      <c r="I59" s="43"/>
    </row>
    <row r="60" spans="1:11" ht="21" customHeight="1" x14ac:dyDescent="0.25">
      <c r="F60" s="43"/>
      <c r="G60" s="43"/>
      <c r="H60" s="43"/>
      <c r="I60" s="43"/>
    </row>
    <row r="61" spans="1:11" ht="21" customHeight="1" x14ac:dyDescent="0.25">
      <c r="F61" s="44"/>
      <c r="G61" s="44"/>
      <c r="H61" s="44"/>
      <c r="I61" s="44"/>
    </row>
    <row r="62" spans="1:11" s="5" customFormat="1" ht="21" customHeight="1" x14ac:dyDescent="0.25">
      <c r="A62" s="2"/>
      <c r="B62" s="34" t="s">
        <v>51</v>
      </c>
      <c r="C62" s="33"/>
      <c r="D62" s="32"/>
      <c r="E62" s="32"/>
      <c r="F62" s="32"/>
      <c r="G62" s="32"/>
      <c r="H62" s="32"/>
      <c r="I62" s="32"/>
      <c r="J62" s="32"/>
      <c r="K62" s="32"/>
    </row>
    <row r="64" spans="1:11" ht="21" customHeight="1" x14ac:dyDescent="0.25">
      <c r="B64" s="50" t="s">
        <v>41</v>
      </c>
      <c r="C64" s="37"/>
      <c r="D64" s="50" t="s">
        <v>42</v>
      </c>
      <c r="E64" s="38"/>
      <c r="F64" s="51" t="s">
        <v>43</v>
      </c>
      <c r="G64" s="39"/>
      <c r="H64" s="50" t="s">
        <v>44</v>
      </c>
      <c r="I64" s="37"/>
      <c r="J64" s="57" t="s">
        <v>70</v>
      </c>
      <c r="K64" s="50" t="s">
        <v>71</v>
      </c>
    </row>
    <row r="69" spans="8:8" s="37" customFormat="1" ht="21" customHeight="1" x14ac:dyDescent="0.25"/>
    <row r="80" spans="8:8" ht="21" customHeight="1" x14ac:dyDescent="0.25">
      <c r="H80" s="52"/>
    </row>
    <row r="81" spans="1:11" ht="21" customHeight="1" x14ac:dyDescent="0.25">
      <c r="B81" s="36" t="s">
        <v>28</v>
      </c>
      <c r="C81" s="40" t="e">
        <f>SQRT(#REF!)</f>
        <v>#REF!</v>
      </c>
      <c r="E81" s="36" t="s">
        <v>39</v>
      </c>
    </row>
    <row r="82" spans="1:11" ht="21" customHeight="1" x14ac:dyDescent="0.25">
      <c r="C82" s="40"/>
      <c r="F82" s="49" t="s">
        <v>59</v>
      </c>
    </row>
    <row r="83" spans="1:11" ht="21" customHeight="1" x14ac:dyDescent="0.25">
      <c r="B83" s="36" t="s">
        <v>52</v>
      </c>
      <c r="C83" s="40"/>
      <c r="F83" s="49" t="s">
        <v>48</v>
      </c>
    </row>
    <row r="84" spans="1:11" ht="21" customHeight="1" x14ac:dyDescent="0.25">
      <c r="B84" s="36" t="s">
        <v>53</v>
      </c>
      <c r="C84" s="42"/>
      <c r="F84" s="49" t="s">
        <v>38</v>
      </c>
    </row>
    <row r="85" spans="1:11" ht="21" customHeight="1" x14ac:dyDescent="0.25">
      <c r="C85" s="40"/>
    </row>
    <row r="86" spans="1:11" ht="21" customHeight="1" x14ac:dyDescent="0.25">
      <c r="F86" s="43"/>
      <c r="G86" s="43"/>
      <c r="H86" s="43"/>
      <c r="I86" s="43"/>
    </row>
    <row r="87" spans="1:11" ht="21" customHeight="1" x14ac:dyDescent="0.25">
      <c r="F87" s="43"/>
      <c r="G87" s="43"/>
      <c r="H87" s="43"/>
      <c r="I87" s="43"/>
    </row>
    <row r="88" spans="1:11" ht="21" customHeight="1" x14ac:dyDescent="0.25">
      <c r="F88" s="44"/>
      <c r="G88" s="44"/>
      <c r="H88" s="44"/>
      <c r="I88" s="44"/>
    </row>
    <row r="90" spans="1:11" s="5" customFormat="1" ht="21" customHeight="1" x14ac:dyDescent="0.25">
      <c r="A90" s="2"/>
      <c r="B90" s="34" t="s">
        <v>46</v>
      </c>
      <c r="C90" s="33"/>
      <c r="D90" s="32"/>
      <c r="E90" s="32"/>
      <c r="F90" s="32"/>
      <c r="G90" s="32"/>
      <c r="H90" s="32"/>
      <c r="I90" s="32"/>
      <c r="J90" s="32"/>
      <c r="K90" s="32"/>
    </row>
    <row r="91" spans="1:11" s="58" customFormat="1" ht="21" customHeight="1" x14ac:dyDescent="0.25">
      <c r="B91" s="35"/>
      <c r="F91" s="59"/>
      <c r="G91" s="59"/>
      <c r="H91" s="59"/>
      <c r="I91" s="59"/>
    </row>
    <row r="92" spans="1:11" ht="21" customHeight="1" x14ac:dyDescent="0.25">
      <c r="B92" s="50" t="s">
        <v>41</v>
      </c>
      <c r="C92" s="37"/>
      <c r="D92" s="50" t="s">
        <v>42</v>
      </c>
      <c r="E92" s="38"/>
      <c r="F92" s="50" t="s">
        <v>43</v>
      </c>
      <c r="G92" s="39"/>
      <c r="H92" s="51" t="s">
        <v>44</v>
      </c>
      <c r="I92" s="37"/>
      <c r="J92" s="57" t="s">
        <v>70</v>
      </c>
      <c r="K92" s="50" t="s">
        <v>71</v>
      </c>
    </row>
    <row r="109" spans="2:9" ht="21" customHeight="1" x14ac:dyDescent="0.25">
      <c r="B109" s="36" t="s">
        <v>28</v>
      </c>
      <c r="C109" s="40" t="e">
        <f>SQRT(#REF!)</f>
        <v>#REF!</v>
      </c>
      <c r="E109" s="36" t="s">
        <v>58</v>
      </c>
    </row>
    <row r="110" spans="2:9" ht="21" customHeight="1" x14ac:dyDescent="0.25">
      <c r="C110" s="40"/>
    </row>
    <row r="111" spans="2:9" ht="21" customHeight="1" x14ac:dyDescent="0.25">
      <c r="B111" s="269" t="s">
        <v>54</v>
      </c>
      <c r="C111" s="270"/>
      <c r="D111" s="45" t="s">
        <v>6</v>
      </c>
      <c r="E111" s="271" t="s">
        <v>55</v>
      </c>
      <c r="F111" s="271"/>
      <c r="G111" s="46" t="s">
        <v>7</v>
      </c>
      <c r="H111" s="47" t="s">
        <v>57</v>
      </c>
      <c r="I111" s="47"/>
    </row>
    <row r="112" spans="2:9" ht="21" customHeight="1" x14ac:dyDescent="0.25">
      <c r="B112" s="269" t="s">
        <v>17</v>
      </c>
      <c r="C112" s="270"/>
      <c r="D112" s="45" t="s">
        <v>8</v>
      </c>
      <c r="E112" s="272" t="s">
        <v>56</v>
      </c>
      <c r="F112" s="272"/>
      <c r="G112" s="48" t="s">
        <v>7</v>
      </c>
      <c r="H112" s="268" t="s">
        <v>40</v>
      </c>
      <c r="I112" s="266"/>
    </row>
    <row r="113" spans="1:11" ht="21" customHeight="1" x14ac:dyDescent="0.25">
      <c r="A113" s="37"/>
      <c r="B113" s="37"/>
      <c r="C113" s="37"/>
      <c r="D113" s="37"/>
      <c r="E113" s="37"/>
      <c r="F113" s="38"/>
      <c r="G113" s="38"/>
      <c r="H113" s="38"/>
      <c r="I113" s="38"/>
      <c r="J113" s="37"/>
      <c r="K113" s="37"/>
    </row>
    <row r="115" spans="1:11" s="5" customFormat="1" ht="21" customHeight="1" x14ac:dyDescent="0.25">
      <c r="A115" s="2"/>
      <c r="B115" s="34" t="s">
        <v>69</v>
      </c>
      <c r="C115" s="33"/>
      <c r="D115" s="32"/>
      <c r="E115" s="32"/>
      <c r="F115" s="32"/>
      <c r="G115" s="32"/>
      <c r="H115" s="32"/>
      <c r="I115" s="32"/>
      <c r="J115" s="32"/>
      <c r="K115" s="32"/>
    </row>
    <row r="116" spans="1:11" s="5" customFormat="1" ht="21" customHeight="1" x14ac:dyDescent="0.25">
      <c r="B116" s="35"/>
      <c r="C116" s="4"/>
    </row>
    <row r="117" spans="1:11" ht="21" customHeight="1" x14ac:dyDescent="0.25">
      <c r="B117" s="50" t="s">
        <v>41</v>
      </c>
      <c r="C117" s="37"/>
      <c r="D117" s="50" t="s">
        <v>42</v>
      </c>
      <c r="E117" s="38"/>
      <c r="F117" s="50" t="s">
        <v>43</v>
      </c>
      <c r="G117" s="39"/>
      <c r="H117" s="50" t="s">
        <v>44</v>
      </c>
      <c r="I117" s="37"/>
      <c r="J117" s="56" t="s">
        <v>70</v>
      </c>
      <c r="K117" s="50" t="s">
        <v>71</v>
      </c>
    </row>
    <row r="118" spans="1:11" ht="21" customHeight="1" x14ac:dyDescent="0.25">
      <c r="F118" s="36"/>
      <c r="G118" s="36"/>
    </row>
    <row r="119" spans="1:11" ht="21" customHeight="1" x14ac:dyDescent="0.25">
      <c r="F119" s="36"/>
      <c r="G119" s="36"/>
    </row>
    <row r="120" spans="1:11" ht="21" customHeight="1" x14ac:dyDescent="0.25">
      <c r="F120" s="36"/>
      <c r="G120" s="36"/>
    </row>
    <row r="121" spans="1:11" ht="21" customHeight="1" x14ac:dyDescent="0.25">
      <c r="F121" s="36"/>
      <c r="G121" s="36"/>
    </row>
    <row r="122" spans="1:11" ht="21" customHeight="1" x14ac:dyDescent="0.25">
      <c r="F122" s="36"/>
      <c r="G122" s="36"/>
    </row>
    <row r="123" spans="1:11" ht="21" customHeight="1" x14ac:dyDescent="0.25">
      <c r="F123" s="36"/>
      <c r="G123" s="36"/>
    </row>
    <row r="124" spans="1:11" ht="21" customHeight="1" x14ac:dyDescent="0.25">
      <c r="F124" s="36"/>
      <c r="G124" s="36"/>
    </row>
    <row r="125" spans="1:11" ht="21" customHeight="1" x14ac:dyDescent="0.25">
      <c r="F125" s="36"/>
      <c r="G125" s="36"/>
    </row>
    <row r="126" spans="1:11" ht="21" customHeight="1" x14ac:dyDescent="0.25">
      <c r="F126" s="36"/>
      <c r="G126" s="36"/>
    </row>
    <row r="127" spans="1:11" ht="21" customHeight="1" x14ac:dyDescent="0.25">
      <c r="F127" s="36"/>
      <c r="G127" s="36"/>
    </row>
    <row r="128" spans="1:11" ht="21" customHeight="1" x14ac:dyDescent="0.25">
      <c r="F128" s="36"/>
      <c r="G128" s="36"/>
    </row>
    <row r="129" spans="2:9" ht="21" customHeight="1" x14ac:dyDescent="0.25">
      <c r="F129" s="36"/>
      <c r="G129" s="36"/>
    </row>
    <row r="130" spans="2:9" ht="21" customHeight="1" x14ac:dyDescent="0.25">
      <c r="F130" s="36"/>
      <c r="G130" s="36"/>
    </row>
    <row r="131" spans="2:9" ht="21" customHeight="1" x14ac:dyDescent="0.25">
      <c r="F131" s="36"/>
      <c r="G131" s="36"/>
    </row>
    <row r="132" spans="2:9" ht="21" customHeight="1" x14ac:dyDescent="0.25">
      <c r="F132" s="36"/>
      <c r="G132" s="36"/>
    </row>
    <row r="133" spans="2:9" ht="21" customHeight="1" x14ac:dyDescent="0.25">
      <c r="F133" s="36"/>
      <c r="G133" s="36"/>
    </row>
    <row r="134" spans="2:9" ht="21" customHeight="1" x14ac:dyDescent="0.35">
      <c r="F134" s="36" t="s">
        <v>62</v>
      </c>
      <c r="G134" s="36" t="s">
        <v>61</v>
      </c>
      <c r="H134" s="54" t="s">
        <v>14</v>
      </c>
      <c r="I134" s="54" t="s">
        <v>68</v>
      </c>
    </row>
    <row r="135" spans="2:9" ht="21" customHeight="1" x14ac:dyDescent="0.35">
      <c r="B135" s="266" t="s">
        <v>28</v>
      </c>
      <c r="C135" s="267"/>
      <c r="D135" s="53" t="e">
        <f>CORREL(#REF!,#REF!)</f>
        <v>#REF!</v>
      </c>
      <c r="F135" s="36"/>
      <c r="G135" s="1" t="s">
        <v>65</v>
      </c>
      <c r="H135" s="52" t="s">
        <v>63</v>
      </c>
      <c r="I135" s="52" t="s">
        <v>67</v>
      </c>
    </row>
    <row r="136" spans="2:9" ht="21" customHeight="1" x14ac:dyDescent="0.35">
      <c r="F136" s="36"/>
      <c r="G136" s="36" t="s">
        <v>64</v>
      </c>
      <c r="I136" s="55" t="s">
        <v>66</v>
      </c>
    </row>
    <row r="137" spans="2:9" ht="21" customHeight="1" x14ac:dyDescent="0.25">
      <c r="C137" s="36" t="s">
        <v>60</v>
      </c>
      <c r="F137" s="36"/>
      <c r="G137" s="36"/>
    </row>
    <row r="138" spans="2:9" ht="21" customHeight="1" x14ac:dyDescent="0.25">
      <c r="F138" s="36"/>
      <c r="G138" s="36"/>
    </row>
    <row r="139" spans="2:9" ht="21" customHeight="1" x14ac:dyDescent="0.25">
      <c r="F139" s="36"/>
      <c r="G139" s="36"/>
    </row>
    <row r="140" spans="2:9" ht="21" customHeight="1" x14ac:dyDescent="0.25">
      <c r="F140" s="36"/>
      <c r="G140" s="36"/>
    </row>
    <row r="141" spans="2:9" ht="21" customHeight="1" x14ac:dyDescent="0.25">
      <c r="F141" s="36"/>
      <c r="G141" s="36"/>
    </row>
    <row r="142" spans="2:9" ht="21" customHeight="1" x14ac:dyDescent="0.25">
      <c r="F142" s="36"/>
      <c r="G142" s="36"/>
    </row>
    <row r="143" spans="2:9" ht="21" customHeight="1" x14ac:dyDescent="0.25">
      <c r="F143" s="36"/>
      <c r="G143" s="36"/>
    </row>
  </sheetData>
  <mergeCells count="10">
    <mergeCell ref="H4:I5"/>
    <mergeCell ref="B4:C5"/>
    <mergeCell ref="D4:E5"/>
    <mergeCell ref="F4:G5"/>
    <mergeCell ref="B135:C135"/>
    <mergeCell ref="H112:I112"/>
    <mergeCell ref="B111:C111"/>
    <mergeCell ref="B112:C112"/>
    <mergeCell ref="E111:F111"/>
    <mergeCell ref="E112:F112"/>
  </mergeCells>
  <phoneticPr fontId="0" type="noConversion"/>
  <hyperlinks>
    <hyperlink ref="D9" location="Lineare_Vorhersage" tooltip="Verschieben eines Punktes - Auswirkung auf die lineare Vorhersage" display="Lineare Vorhersage"/>
    <hyperlink ref="F9" location="Vergleich" tooltip="Vergleich von einfachem und linearen Modell" display="Vergleich"/>
    <hyperlink ref="H9" location="Additive_Beziehung" display="Additive Beziehung"/>
    <hyperlink ref="B36" location="Einfache_Vorhersage" tooltip="Verschieben eines Punktes - Auswirkung auf die einfache Vorhersage" display="Einfache Vorhersage"/>
    <hyperlink ref="F36" location="Vergleich" tooltip="Vergleich von einfachem und linearen Modell" display="Vergleich"/>
    <hyperlink ref="H36" location="Additive_Beziehung" display="Additive Beziehung"/>
    <hyperlink ref="B64" location="Einfache_Vorhersage" tooltip="Verschieben eines Punktes - Auswirkung auf die einfache Vorhersage" display="Einfache Vorhersage"/>
    <hyperlink ref="D64" location="Lineare_Vorhersage" tooltip="Verschieben eines Punktes - Auswirkung auf die lineare Vorhersage" display="Lineare Vorhersage"/>
    <hyperlink ref="H64" location="Additive_Beziehung" display="Additive Beziehung"/>
    <hyperlink ref="B92" location="Einfache_Vorhersage" tooltip="Verschieben eines Punktes - Auswirkung auf die einfache Vorhersage" display="Einfache Vorhersage"/>
    <hyperlink ref="D92" location="Lineare_Vorhersage" tooltip="Verschieben eines Punktes - Auswirkung auf die lineare Vorhersage" display="Lineare Vorhersage"/>
    <hyperlink ref="F92" location="Vergleich" tooltip="Vergleich von einfachem und linearen Modell" display="Vergleich"/>
    <hyperlink ref="B3" location="Einfache_Vorhersage" tooltip="Verschieben eines Punktes - Auswirkung auf die einfache Vorhersage" display="Einfache Vorhersage"/>
    <hyperlink ref="D3" location="Lineare_Vorhersage" tooltip="Verschieben eines Punktes - Auswirkung auf die lineare Vorhersage" display="Lineare Vorhersage"/>
    <hyperlink ref="F3" location="Vergleich" tooltip="Vergleich von einfachem und linearen Modell" display="Vergleich"/>
    <hyperlink ref="H3" location="Additive_Beziehung" display="Additive Beziehung"/>
    <hyperlink ref="B117" location="Einfache_Vorhersage" tooltip="Verschieben eines Punktes - Auswirkung auf die einfache Vorhersage" display="Einfache Vorhersage"/>
    <hyperlink ref="D117" location="Lineare_Vorhersage" tooltip="Verschieben eines Punktes - Auswirkung auf die lineare Vorhersage" display="Lineare Vorhersage"/>
    <hyperlink ref="F117" location="Vergleich" tooltip="Vergleich von einfachem und linearen Modell" display="Vergleich"/>
    <hyperlink ref="K117" location="contents" display="Contents"/>
    <hyperlink ref="H117" location="Additive_Beziehung" display="Additive Beziehung"/>
    <hyperlink ref="K92" location="contents" display="Contents"/>
    <hyperlink ref="J92" location="additivity2" display="Additivity 2"/>
    <hyperlink ref="K64" location="contents" display="Contents"/>
    <hyperlink ref="J64" location="additivity2" display="Additivity 2"/>
    <hyperlink ref="K36" location="contents" display="Contents"/>
    <hyperlink ref="J36" location="additivity2" display="Additivity 2"/>
    <hyperlink ref="K3" location="contents" display="Contents"/>
    <hyperlink ref="K9" location="contents" display="Contents"/>
    <hyperlink ref="J9" location="additivity2" display="Additivity 2"/>
    <hyperlink ref="J3" location="additivity2" display="Additivity 2"/>
  </hyperlinks>
  <pageMargins left="0.39370078740157483" right="0.39370078740157483" top="0.78740157480314965" bottom="0.59055118110236227" header="0.51181102362204722" footer="0.51181102362204722"/>
  <pageSetup paperSize="9" scale="80" orientation="landscape" r:id="rId1"/>
  <headerFooter alignWithMargins="0"/>
  <rowBreaks count="3" manualBreakCount="3">
    <brk id="33" max="16383" man="1"/>
    <brk id="61" max="16383" man="1"/>
    <brk id="89" max="16383" man="1"/>
  </rowBreaks>
  <drawing r:id="rId2"/>
  <legacyDrawing r:id="rId3"/>
  <oleObjects>
    <mc:AlternateContent xmlns:mc="http://schemas.openxmlformats.org/markup-compatibility/2006">
      <mc:Choice Requires="x14">
        <oleObject progId="Equation.3" shapeId="6204" r:id="rId4">
          <objectPr defaultSize="0" autoPict="0" r:id="rId5">
            <anchor moveWithCells="1">
              <from>
                <xdr:col>4</xdr:col>
                <xdr:colOff>381000</xdr:colOff>
                <xdr:row>82</xdr:row>
                <xdr:rowOff>76200</xdr:rowOff>
              </from>
              <to>
                <xdr:col>4</xdr:col>
                <xdr:colOff>666750</xdr:colOff>
                <xdr:row>83</xdr:row>
                <xdr:rowOff>190500</xdr:rowOff>
              </to>
            </anchor>
          </objectPr>
        </oleObject>
      </mc:Choice>
      <mc:Fallback>
        <oleObject progId="Equation.3" shapeId="6204" r:id="rId4"/>
      </mc:Fallback>
    </mc:AlternateContent>
    <mc:AlternateContent xmlns:mc="http://schemas.openxmlformats.org/markup-compatibility/2006">
      <mc:Choice Requires="x14">
        <oleObject progId="Equation.3" shapeId="6205" r:id="rId6">
          <objectPr defaultSize="0" autoPict="0" r:id="rId7">
            <anchor moveWithCells="1">
              <from>
                <xdr:col>4</xdr:col>
                <xdr:colOff>381000</xdr:colOff>
                <xdr:row>54</xdr:row>
                <xdr:rowOff>76200</xdr:rowOff>
              </from>
              <to>
                <xdr:col>4</xdr:col>
                <xdr:colOff>666750</xdr:colOff>
                <xdr:row>55</xdr:row>
                <xdr:rowOff>190500</xdr:rowOff>
              </to>
            </anchor>
          </objectPr>
        </oleObject>
      </mc:Choice>
      <mc:Fallback>
        <oleObject progId="Equation.3" shapeId="6205" r:id="rId6"/>
      </mc:Fallback>
    </mc:AlternateContent>
    <mc:AlternateContent xmlns:mc="http://schemas.openxmlformats.org/markup-compatibility/2006">
      <mc:Choice Requires="x14">
        <oleObject progId="Equation.3" shapeId="6206" r:id="rId8">
          <objectPr defaultSize="0" autoPict="0" r:id="rId7">
            <anchor moveWithCells="1">
              <from>
                <xdr:col>4</xdr:col>
                <xdr:colOff>381000</xdr:colOff>
                <xdr:row>27</xdr:row>
                <xdr:rowOff>76200</xdr:rowOff>
              </from>
              <to>
                <xdr:col>4</xdr:col>
                <xdr:colOff>666750</xdr:colOff>
                <xdr:row>28</xdr:row>
                <xdr:rowOff>190500</xdr:rowOff>
              </to>
            </anchor>
          </objectPr>
        </oleObject>
      </mc:Choice>
      <mc:Fallback>
        <oleObject progId="Equation.3" shapeId="6206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0" r:id="rId9" name="Scroll Bar 1040">
              <controlPr defaultSize="0" autoPict="0">
                <anchor moveWithCells="1" sizeWithCells="1">
                  <from>
                    <xdr:col>9</xdr:col>
                    <xdr:colOff>28575</xdr:colOff>
                    <xdr:row>20</xdr:row>
                    <xdr:rowOff>123825</xdr:rowOff>
                  </from>
                  <to>
                    <xdr:col>9</xdr:col>
                    <xdr:colOff>180975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0" name="Scroll Bar 1044">
              <controlPr defaultSize="0" autoPict="0">
                <anchor moveWithCells="1" sizeWithCells="1">
                  <from>
                    <xdr:col>8</xdr:col>
                    <xdr:colOff>76200</xdr:colOff>
                    <xdr:row>24</xdr:row>
                    <xdr:rowOff>9525</xdr:rowOff>
                  </from>
                  <to>
                    <xdr:col>9</xdr:col>
                    <xdr:colOff>28575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1" name="Scroll Bar 1048">
              <controlPr defaultSize="0" autoPict="0">
                <anchor moveWithCells="1" sizeWithCells="1">
                  <from>
                    <xdr:col>9</xdr:col>
                    <xdr:colOff>19050</xdr:colOff>
                    <xdr:row>47</xdr:row>
                    <xdr:rowOff>85725</xdr:rowOff>
                  </from>
                  <to>
                    <xdr:col>9</xdr:col>
                    <xdr:colOff>171450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2" name="Scroll Bar 1051">
              <controlPr defaultSize="0" autoPict="0">
                <anchor moveWithCells="1" sizeWithCells="1">
                  <from>
                    <xdr:col>8</xdr:col>
                    <xdr:colOff>57150</xdr:colOff>
                    <xdr:row>50</xdr:row>
                    <xdr:rowOff>0</xdr:rowOff>
                  </from>
                  <to>
                    <xdr:col>9</xdr:col>
                    <xdr:colOff>9525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3" name="Scroll Bar 1050">
              <controlPr defaultSize="0" autoPict="0">
                <anchor moveWithCells="1" sizeWithCells="1">
                  <from>
                    <xdr:col>9</xdr:col>
                    <xdr:colOff>28575</xdr:colOff>
                    <xdr:row>75</xdr:row>
                    <xdr:rowOff>123825</xdr:rowOff>
                  </from>
                  <to>
                    <xdr:col>9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4" name="Scroll Bar 1053">
              <controlPr defaultSize="0" autoPict="0">
                <anchor moveWithCells="1" sizeWithCells="1">
                  <from>
                    <xdr:col>8</xdr:col>
                    <xdr:colOff>76200</xdr:colOff>
                    <xdr:row>78</xdr:row>
                    <xdr:rowOff>19050</xdr:rowOff>
                  </from>
                  <to>
                    <xdr:col>9</xdr:col>
                    <xdr:colOff>28575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5" name="Scroll Bar 1049">
              <controlPr defaultSize="0" autoPict="0">
                <anchor moveWithCells="1" sizeWithCells="1">
                  <from>
                    <xdr:col>9</xdr:col>
                    <xdr:colOff>19050</xdr:colOff>
                    <xdr:row>103</xdr:row>
                    <xdr:rowOff>114300</xdr:rowOff>
                  </from>
                  <to>
                    <xdr:col>9</xdr:col>
                    <xdr:colOff>171450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6" name="Scroll Bar 1052">
              <controlPr defaultSize="0" autoPict="0">
                <anchor moveWithCells="1" sizeWithCells="1">
                  <from>
                    <xdr:col>8</xdr:col>
                    <xdr:colOff>57150</xdr:colOff>
                    <xdr:row>106</xdr:row>
                    <xdr:rowOff>9525</xdr:rowOff>
                  </from>
                  <to>
                    <xdr:col>9</xdr:col>
                    <xdr:colOff>9525</xdr:colOff>
                    <xdr:row>106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17" name="Scroll Bar 1092">
              <controlPr defaultSize="0" autoPict="0">
                <anchor moveWithCells="1" sizeWithCells="1">
                  <from>
                    <xdr:col>4</xdr:col>
                    <xdr:colOff>1095375</xdr:colOff>
                    <xdr:row>130</xdr:row>
                    <xdr:rowOff>228600</xdr:rowOff>
                  </from>
                  <to>
                    <xdr:col>7</xdr:col>
                    <xdr:colOff>676275</xdr:colOff>
                    <xdr:row>131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8" name="Scroll Bar 1093">
              <controlPr defaultSize="0" autoPict="0">
                <anchor moveWithCells="1" sizeWithCells="1">
                  <from>
                    <xdr:col>7</xdr:col>
                    <xdr:colOff>714375</xdr:colOff>
                    <xdr:row>118</xdr:row>
                    <xdr:rowOff>228600</xdr:rowOff>
                  </from>
                  <to>
                    <xdr:col>7</xdr:col>
                    <xdr:colOff>885825</xdr:colOff>
                    <xdr:row>129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U31"/>
  <sheetViews>
    <sheetView showGridLines="0" tabSelected="1" zoomScaleNormal="75" workbookViewId="0">
      <selection activeCell="V21" sqref="V21"/>
    </sheetView>
  </sheetViews>
  <sheetFormatPr baseColWidth="10" defaultRowHeight="21" customHeight="1" outlineLevelCol="1" x14ac:dyDescent="0.2"/>
  <cols>
    <col min="1" max="1" width="0.1796875" style="135" customWidth="1"/>
    <col min="2" max="2" width="11.26953125" style="135" customWidth="1"/>
    <col min="3" max="3" width="10.6328125" style="135" customWidth="1"/>
    <col min="4" max="4" width="1.26953125" style="135" customWidth="1"/>
    <col min="5" max="5" width="11.54296875" style="135" customWidth="1" outlineLevel="1"/>
    <col min="6" max="6" width="10.6328125" style="135" customWidth="1" outlineLevel="1"/>
    <col min="7" max="7" width="1.26953125" style="135" customWidth="1"/>
    <col min="8" max="8" width="6.6328125" style="135" customWidth="1" outlineLevel="1"/>
    <col min="9" max="9" width="10.6328125" style="135" customWidth="1" outlineLevel="1"/>
    <col min="10" max="10" width="1.26953125" style="135" customWidth="1"/>
    <col min="11" max="11" width="10.6328125" style="135" customWidth="1" outlineLevel="1"/>
    <col min="12" max="12" width="1.26953125" style="135" customWidth="1"/>
    <col min="13" max="13" width="0.81640625" style="135" customWidth="1" outlineLevel="1"/>
    <col min="14" max="14" width="10.6328125" style="135" customWidth="1" outlineLevel="1"/>
    <col min="15" max="15" width="2.36328125" style="135" customWidth="1" outlineLevel="1"/>
    <col min="16" max="16" width="10.6328125" style="135" customWidth="1" outlineLevel="1"/>
    <col min="17" max="17" width="2.36328125" style="135" customWidth="1" outlineLevel="1"/>
    <col min="18" max="18" width="10.6328125" style="135" customWidth="1" outlineLevel="1"/>
    <col min="19" max="19" width="1.6328125" style="135" customWidth="1" outlineLevel="1"/>
    <col min="20" max="20" width="1.6328125" style="135" customWidth="1"/>
    <col min="21" max="16384" width="10.90625" style="135"/>
  </cols>
  <sheetData>
    <row r="1" spans="1:18" ht="15" customHeight="1" x14ac:dyDescent="0.2">
      <c r="A1" s="133"/>
      <c r="B1" s="134" t="s">
        <v>112</v>
      </c>
    </row>
    <row r="3" spans="1:18" ht="21" customHeight="1" x14ac:dyDescent="0.2">
      <c r="F3" s="136" t="s">
        <v>71</v>
      </c>
      <c r="P3" s="136" t="s">
        <v>71</v>
      </c>
    </row>
    <row r="5" spans="1:18" ht="21" customHeight="1" x14ac:dyDescent="0.2">
      <c r="B5" s="255" t="s">
        <v>17</v>
      </c>
      <c r="C5" s="256"/>
      <c r="D5" s="161"/>
      <c r="E5" s="260" t="s">
        <v>19</v>
      </c>
      <c r="F5" s="261"/>
      <c r="G5" s="216"/>
      <c r="H5" s="262" t="s">
        <v>22</v>
      </c>
      <c r="I5" s="263"/>
      <c r="J5" s="217"/>
      <c r="K5" s="218" t="s">
        <v>24</v>
      </c>
      <c r="N5" s="257" t="s">
        <v>128</v>
      </c>
      <c r="O5" s="258"/>
      <c r="P5" s="258"/>
      <c r="Q5" s="258"/>
      <c r="R5" s="259"/>
    </row>
    <row r="6" spans="1:18" ht="21" customHeight="1" x14ac:dyDescent="0.2">
      <c r="B6" s="144" t="s">
        <v>37</v>
      </c>
      <c r="C6" s="138" t="s">
        <v>18</v>
      </c>
      <c r="D6" s="139"/>
      <c r="E6" s="140" t="s">
        <v>20</v>
      </c>
      <c r="F6" s="141" t="s">
        <v>21</v>
      </c>
      <c r="G6" s="142"/>
      <c r="H6" s="253" t="s">
        <v>23</v>
      </c>
      <c r="I6" s="254"/>
      <c r="J6" s="139"/>
      <c r="K6" s="143"/>
      <c r="L6" s="139"/>
      <c r="M6" s="139"/>
    </row>
    <row r="7" spans="1:18" ht="21" customHeight="1" x14ac:dyDescent="0.3">
      <c r="B7" s="144"/>
      <c r="C7" s="145" t="s">
        <v>87</v>
      </c>
      <c r="D7" s="139"/>
      <c r="E7" s="146" t="s">
        <v>129</v>
      </c>
      <c r="F7" s="147" t="s">
        <v>152</v>
      </c>
      <c r="G7" s="142"/>
      <c r="H7" s="148" t="s">
        <v>2</v>
      </c>
      <c r="I7" s="149" t="s">
        <v>130</v>
      </c>
      <c r="J7" s="139"/>
      <c r="K7" s="150" t="s">
        <v>153</v>
      </c>
      <c r="L7" s="139"/>
      <c r="M7" s="139"/>
      <c r="N7" s="151" t="s">
        <v>17</v>
      </c>
      <c r="O7" s="139"/>
      <c r="P7" s="152" t="s">
        <v>25</v>
      </c>
      <c r="Q7" s="139"/>
      <c r="R7" s="153" t="s">
        <v>21</v>
      </c>
    </row>
    <row r="8" spans="1:18" ht="21" customHeight="1" x14ac:dyDescent="0.3">
      <c r="B8" s="247" t="s">
        <v>0</v>
      </c>
      <c r="C8" s="248" t="s">
        <v>1</v>
      </c>
      <c r="D8" s="219"/>
      <c r="E8" s="222" t="s">
        <v>137</v>
      </c>
      <c r="F8" s="225" t="s">
        <v>138</v>
      </c>
      <c r="G8" s="220"/>
      <c r="H8" s="223" t="s">
        <v>140</v>
      </c>
      <c r="I8" s="224" t="s">
        <v>139</v>
      </c>
      <c r="J8" s="161"/>
      <c r="K8" s="235" t="s">
        <v>141</v>
      </c>
      <c r="L8" s="139"/>
      <c r="M8" s="139"/>
      <c r="N8" s="238" t="s">
        <v>131</v>
      </c>
      <c r="O8" s="161"/>
      <c r="P8" s="239" t="s">
        <v>132</v>
      </c>
      <c r="Q8" s="161"/>
      <c r="R8" s="240" t="s">
        <v>133</v>
      </c>
    </row>
    <row r="9" spans="1:18" ht="21" customHeight="1" x14ac:dyDescent="0.2">
      <c r="B9" s="221">
        <v>0</v>
      </c>
      <c r="C9" s="155"/>
      <c r="D9" s="154"/>
      <c r="E9" s="249">
        <f t="shared" ref="E9:E16" si="0">$C$19</f>
        <v>4.5</v>
      </c>
      <c r="F9" s="156"/>
      <c r="G9" s="142"/>
      <c r="H9" s="157"/>
      <c r="I9" s="158"/>
      <c r="K9" s="159"/>
      <c r="L9" s="139"/>
      <c r="M9" s="139"/>
      <c r="N9" s="160"/>
      <c r="O9" s="161"/>
      <c r="P9" s="162"/>
      <c r="Q9" s="161"/>
      <c r="R9" s="159"/>
    </row>
    <row r="10" spans="1:18" ht="21" customHeight="1" x14ac:dyDescent="0.2">
      <c r="B10" s="163">
        <v>1</v>
      </c>
      <c r="C10" s="164">
        <v>3</v>
      </c>
      <c r="E10" s="165">
        <f t="shared" si="0"/>
        <v>4.5</v>
      </c>
      <c r="F10" s="166">
        <f t="shared" ref="F10:F15" si="1">C10-$C$19</f>
        <v>-1.5</v>
      </c>
      <c r="G10" s="167"/>
      <c r="H10" s="168">
        <f t="shared" ref="H10:H15" si="2">$C$26*B10+$C$27</f>
        <v>3.2692307692307696</v>
      </c>
      <c r="I10" s="169">
        <f t="shared" ref="I10:I15" si="3">H10-E10</f>
        <v>-1.2307692307692304</v>
      </c>
      <c r="J10" s="170"/>
      <c r="K10" s="171">
        <f t="shared" ref="K10:K15" si="4">C10-H10</f>
        <v>-0.26923076923076961</v>
      </c>
      <c r="L10" s="172"/>
      <c r="M10" s="172"/>
      <c r="N10" s="173">
        <f t="shared" ref="N10:N15" si="5">(C10-$C$19)^2</f>
        <v>2.25</v>
      </c>
      <c r="O10" s="174"/>
      <c r="P10" s="175">
        <f t="shared" ref="P10:P15" si="6">(H10-$H$19)^2</f>
        <v>1.5147928994082831</v>
      </c>
      <c r="Q10" s="174"/>
      <c r="R10" s="171">
        <f t="shared" ref="R10:R15" si="7">K10^2</f>
        <v>7.248520710059192E-2</v>
      </c>
    </row>
    <row r="11" spans="1:18" ht="21" customHeight="1" x14ac:dyDescent="0.2">
      <c r="A11" s="176">
        <f>B11-0.2</f>
        <v>1.8</v>
      </c>
      <c r="B11" s="163">
        <v>2</v>
      </c>
      <c r="C11" s="164">
        <v>2</v>
      </c>
      <c r="E11" s="165">
        <f t="shared" si="0"/>
        <v>4.5</v>
      </c>
      <c r="F11" s="166">
        <f t="shared" si="1"/>
        <v>-2.5</v>
      </c>
      <c r="G11" s="167"/>
      <c r="H11" s="168">
        <f t="shared" si="2"/>
        <v>3.6384615384615389</v>
      </c>
      <c r="I11" s="169">
        <f t="shared" si="3"/>
        <v>-0.86153846153846114</v>
      </c>
      <c r="J11" s="170"/>
      <c r="K11" s="171">
        <f t="shared" si="4"/>
        <v>-1.6384615384615389</v>
      </c>
      <c r="L11" s="172"/>
      <c r="M11" s="172"/>
      <c r="N11" s="173">
        <f t="shared" si="5"/>
        <v>6.25</v>
      </c>
      <c r="O11" s="174"/>
      <c r="P11" s="175">
        <f t="shared" si="6"/>
        <v>0.74224852071005853</v>
      </c>
      <c r="Q11" s="174"/>
      <c r="R11" s="171">
        <f t="shared" si="7"/>
        <v>2.6845562130177529</v>
      </c>
    </row>
    <row r="12" spans="1:18" ht="21" customHeight="1" x14ac:dyDescent="0.2">
      <c r="A12" s="176">
        <f>B12-0.2</f>
        <v>2.8</v>
      </c>
      <c r="B12" s="163">
        <v>3</v>
      </c>
      <c r="C12" s="164">
        <v>5</v>
      </c>
      <c r="E12" s="165">
        <f t="shared" si="0"/>
        <v>4.5</v>
      </c>
      <c r="F12" s="166">
        <f t="shared" si="1"/>
        <v>0.5</v>
      </c>
      <c r="G12" s="167"/>
      <c r="H12" s="168">
        <f t="shared" si="2"/>
        <v>4.0076923076923077</v>
      </c>
      <c r="I12" s="169">
        <f t="shared" si="3"/>
        <v>-0.49230769230769234</v>
      </c>
      <c r="J12" s="170"/>
      <c r="K12" s="171">
        <f t="shared" si="4"/>
        <v>0.99230769230769234</v>
      </c>
      <c r="L12" s="172"/>
      <c r="M12" s="172"/>
      <c r="N12" s="173">
        <f t="shared" si="5"/>
        <v>0.25</v>
      </c>
      <c r="O12" s="174"/>
      <c r="P12" s="175">
        <f t="shared" si="6"/>
        <v>0.24236686390532547</v>
      </c>
      <c r="Q12" s="174"/>
      <c r="R12" s="171">
        <f t="shared" si="7"/>
        <v>0.9846745562130178</v>
      </c>
    </row>
    <row r="13" spans="1:18" ht="21" customHeight="1" x14ac:dyDescent="0.2">
      <c r="A13" s="176">
        <f>B13-0.2</f>
        <v>5.8</v>
      </c>
      <c r="B13" s="163">
        <v>6</v>
      </c>
      <c r="C13" s="164">
        <v>2</v>
      </c>
      <c r="E13" s="165">
        <f t="shared" si="0"/>
        <v>4.5</v>
      </c>
      <c r="F13" s="166">
        <f t="shared" si="1"/>
        <v>-2.5</v>
      </c>
      <c r="G13" s="167"/>
      <c r="H13" s="168">
        <f t="shared" si="2"/>
        <v>5.115384615384615</v>
      </c>
      <c r="I13" s="169">
        <f t="shared" si="3"/>
        <v>0.61538461538461497</v>
      </c>
      <c r="J13" s="170"/>
      <c r="K13" s="171">
        <f t="shared" si="4"/>
        <v>-3.115384615384615</v>
      </c>
      <c r="L13" s="172"/>
      <c r="M13" s="172"/>
      <c r="N13" s="173">
        <f t="shared" si="5"/>
        <v>6.25</v>
      </c>
      <c r="O13" s="174"/>
      <c r="P13" s="175">
        <f t="shared" si="6"/>
        <v>0.3786982248520705</v>
      </c>
      <c r="Q13" s="174"/>
      <c r="R13" s="171">
        <f t="shared" si="7"/>
        <v>9.705621301775146</v>
      </c>
    </row>
    <row r="14" spans="1:18" ht="21" customHeight="1" x14ac:dyDescent="0.2">
      <c r="A14" s="176">
        <f>IF(B14-0.1&lt;0,0.2,B14-0.2)</f>
        <v>4.8</v>
      </c>
      <c r="B14" s="236">
        <v>5</v>
      </c>
      <c r="C14" s="237">
        <f>10-C28</f>
        <v>9</v>
      </c>
      <c r="E14" s="165">
        <f t="shared" si="0"/>
        <v>4.5</v>
      </c>
      <c r="F14" s="166">
        <f t="shared" si="1"/>
        <v>4.5</v>
      </c>
      <c r="G14" s="167"/>
      <c r="H14" s="168">
        <f t="shared" si="2"/>
        <v>4.7461538461538462</v>
      </c>
      <c r="I14" s="169">
        <f t="shared" si="3"/>
        <v>0.24615384615384617</v>
      </c>
      <c r="J14" s="170"/>
      <c r="K14" s="171">
        <f t="shared" si="4"/>
        <v>4.2538461538461538</v>
      </c>
      <c r="L14" s="172"/>
      <c r="M14" s="172"/>
      <c r="N14" s="173">
        <f t="shared" si="5"/>
        <v>20.25</v>
      </c>
      <c r="O14" s="174"/>
      <c r="P14" s="175">
        <f t="shared" si="6"/>
        <v>6.0591715976331367E-2</v>
      </c>
      <c r="Q14" s="174"/>
      <c r="R14" s="171">
        <f t="shared" si="7"/>
        <v>18.095207100591715</v>
      </c>
    </row>
    <row r="15" spans="1:18" ht="21" customHeight="1" x14ac:dyDescent="0.2">
      <c r="A15" s="176"/>
      <c r="B15" s="177">
        <v>9</v>
      </c>
      <c r="C15" s="178">
        <v>6</v>
      </c>
      <c r="E15" s="179">
        <f t="shared" si="0"/>
        <v>4.5</v>
      </c>
      <c r="F15" s="180">
        <f t="shared" si="1"/>
        <v>1.5</v>
      </c>
      <c r="G15" s="167"/>
      <c r="H15" s="181">
        <f t="shared" si="2"/>
        <v>6.2230769230769232</v>
      </c>
      <c r="I15" s="182">
        <f t="shared" si="3"/>
        <v>1.7230769230769232</v>
      </c>
      <c r="J15" s="170"/>
      <c r="K15" s="183">
        <f t="shared" si="4"/>
        <v>-0.22307692307692317</v>
      </c>
      <c r="L15" s="172"/>
      <c r="M15" s="172"/>
      <c r="N15" s="184">
        <f t="shared" si="5"/>
        <v>2.25</v>
      </c>
      <c r="O15" s="174"/>
      <c r="P15" s="185">
        <f t="shared" si="6"/>
        <v>2.9689940828402368</v>
      </c>
      <c r="Q15" s="174"/>
      <c r="R15" s="183">
        <f t="shared" si="7"/>
        <v>4.9763313609467501E-2</v>
      </c>
    </row>
    <row r="16" spans="1:18" ht="21" customHeight="1" x14ac:dyDescent="0.2">
      <c r="A16" s="176">
        <f>B15-0.2</f>
        <v>8.8000000000000007</v>
      </c>
      <c r="B16" s="221">
        <v>10</v>
      </c>
      <c r="C16" s="172"/>
      <c r="E16" s="250">
        <f t="shared" si="0"/>
        <v>4.5</v>
      </c>
      <c r="G16" s="167"/>
      <c r="H16" s="174"/>
      <c r="I16" s="172"/>
      <c r="J16" s="170"/>
      <c r="N16" s="139" t="s">
        <v>144</v>
      </c>
      <c r="O16" s="170"/>
      <c r="P16" s="242" t="s">
        <v>145</v>
      </c>
      <c r="Q16" s="170"/>
      <c r="R16" s="139" t="s">
        <v>142</v>
      </c>
    </row>
    <row r="17" spans="1:21" s="133" customFormat="1" ht="21" customHeight="1" x14ac:dyDescent="0.2">
      <c r="N17" s="241" t="s">
        <v>143</v>
      </c>
      <c r="O17" s="167"/>
      <c r="P17" s="241" t="s">
        <v>146</v>
      </c>
      <c r="Q17" s="167"/>
      <c r="R17" s="139" t="s">
        <v>147</v>
      </c>
    </row>
    <row r="18" spans="1:21" s="133" customFormat="1" ht="21" customHeight="1" x14ac:dyDescent="0.3">
      <c r="B18" s="186" t="s">
        <v>95</v>
      </c>
      <c r="C18" s="187">
        <f>SUM(C10:C15)</f>
        <v>27</v>
      </c>
      <c r="D18" s="188"/>
      <c r="E18" s="189">
        <f>SUM(E10:E15)</f>
        <v>27</v>
      </c>
      <c r="F18" s="187">
        <f>SUM(F10:F15)</f>
        <v>0</v>
      </c>
      <c r="G18" s="190">
        <f>SUM(G10:G16)</f>
        <v>0</v>
      </c>
      <c r="H18" s="191">
        <f>SUM(H10:H16)</f>
        <v>27</v>
      </c>
      <c r="I18" s="187">
        <f>SUM(I10:I15)</f>
        <v>0</v>
      </c>
      <c r="J18" s="192"/>
      <c r="K18" s="187">
        <f>SUM(K10:K15)</f>
        <v>0</v>
      </c>
      <c r="L18" s="193"/>
      <c r="M18" s="193"/>
      <c r="N18" s="194" t="s">
        <v>131</v>
      </c>
      <c r="O18" s="195" t="s">
        <v>6</v>
      </c>
      <c r="P18" s="194" t="s">
        <v>132</v>
      </c>
      <c r="Q18" s="196" t="s">
        <v>88</v>
      </c>
      <c r="R18" s="194" t="s">
        <v>133</v>
      </c>
    </row>
    <row r="19" spans="1:21" ht="21" customHeight="1" x14ac:dyDescent="0.2">
      <c r="B19" s="197" t="s">
        <v>96</v>
      </c>
      <c r="C19" s="231">
        <f>C18/$C$25</f>
        <v>4.5</v>
      </c>
      <c r="D19" s="219"/>
      <c r="E19" s="232">
        <f>E18/$C$25</f>
        <v>4.5</v>
      </c>
      <c r="F19" s="230">
        <f>F18/$C$25</f>
        <v>0</v>
      </c>
      <c r="G19" s="226">
        <f>G18/$C$25</f>
        <v>0</v>
      </c>
      <c r="H19" s="233">
        <f>H18/$C$25</f>
        <v>4.5</v>
      </c>
      <c r="I19" s="230">
        <f>I18/$C$25</f>
        <v>0</v>
      </c>
      <c r="J19" s="192"/>
      <c r="K19" s="230">
        <f>K18/$C$25</f>
        <v>0</v>
      </c>
      <c r="L19" s="172"/>
      <c r="M19" s="172"/>
      <c r="N19" s="191"/>
      <c r="O19" s="191"/>
      <c r="P19" s="191"/>
      <c r="Q19" s="191"/>
      <c r="R19" s="191"/>
    </row>
    <row r="20" spans="1:21" ht="21" customHeight="1" x14ac:dyDescent="0.2">
      <c r="B20" s="197" t="s">
        <v>97</v>
      </c>
      <c r="C20" s="234">
        <f>VAR(C10:C15)</f>
        <v>7.5</v>
      </c>
      <c r="D20" s="228"/>
      <c r="E20" s="229">
        <f>VAR(E10:E15)</f>
        <v>0</v>
      </c>
      <c r="F20" s="234">
        <f>VAR(F10:F15)</f>
        <v>7.5</v>
      </c>
      <c r="G20" s="227"/>
      <c r="H20" s="208">
        <f>VAR(H10:H15)</f>
        <v>1.181538461538463</v>
      </c>
      <c r="I20" s="234">
        <f>VAR(I10:I15)</f>
        <v>1.1815384615384612</v>
      </c>
      <c r="J20" s="198"/>
      <c r="K20" s="234">
        <f>VAR(K10:K15)</f>
        <v>6.3184615384615386</v>
      </c>
      <c r="L20" s="172"/>
      <c r="M20" s="172"/>
      <c r="N20" s="234">
        <f>SUM(N10:N15)</f>
        <v>37.5</v>
      </c>
      <c r="O20" s="243"/>
      <c r="P20" s="245">
        <f>SUM(P10:P16)</f>
        <v>5.9076923076923062</v>
      </c>
      <c r="Q20" s="244"/>
      <c r="R20" s="246">
        <f>SUM(R10:R15)</f>
        <v>31.592307692307692</v>
      </c>
    </row>
    <row r="21" spans="1:21" ht="21" customHeight="1" x14ac:dyDescent="0.2">
      <c r="B21" s="135" t="s">
        <v>134</v>
      </c>
      <c r="C21" s="200">
        <f>CORREL(B10:B15,C10:C15)^2</f>
        <v>0.15753846153846154</v>
      </c>
      <c r="D21" s="201"/>
      <c r="K21" s="172"/>
      <c r="L21" s="135" t="s">
        <v>148</v>
      </c>
      <c r="N21" s="202">
        <f>CORREL(B10:B15,C10:C15)^2</f>
        <v>0.15753846153846154</v>
      </c>
      <c r="O21" s="197"/>
      <c r="P21" s="94" t="s">
        <v>149</v>
      </c>
      <c r="Q21" s="199"/>
      <c r="R21" s="94" t="s">
        <v>150</v>
      </c>
    </row>
    <row r="22" spans="1:21" ht="21" customHeight="1" x14ac:dyDescent="0.2">
      <c r="B22" s="203" t="s">
        <v>91</v>
      </c>
      <c r="D22" s="204"/>
      <c r="F22" s="205" t="s">
        <v>90</v>
      </c>
      <c r="I22" s="206" t="s">
        <v>90</v>
      </c>
      <c r="K22" s="207" t="s">
        <v>90</v>
      </c>
      <c r="N22" s="208"/>
      <c r="O22" s="197"/>
      <c r="P22" s="199"/>
      <c r="Q22" s="199"/>
      <c r="R22" s="199"/>
      <c r="T22" s="252"/>
      <c r="U22" s="251"/>
    </row>
    <row r="23" spans="1:21" ht="21" customHeight="1" x14ac:dyDescent="0.25">
      <c r="B23" s="203" t="s">
        <v>94</v>
      </c>
      <c r="C23" s="209"/>
      <c r="D23" s="204"/>
      <c r="E23" s="210" t="s">
        <v>151</v>
      </c>
      <c r="H23" s="172" t="s">
        <v>151</v>
      </c>
      <c r="J23" s="203"/>
      <c r="N23" s="208"/>
      <c r="O23" s="197"/>
      <c r="P23" s="199"/>
      <c r="Q23" s="199"/>
      <c r="R23" s="199"/>
      <c r="T23" s="252"/>
      <c r="U23" s="251"/>
    </row>
    <row r="24" spans="1:21" ht="21" customHeight="1" x14ac:dyDescent="0.2">
      <c r="B24" s="203" t="s">
        <v>98</v>
      </c>
      <c r="J24" s="203"/>
      <c r="K24" s="203" t="s">
        <v>89</v>
      </c>
      <c r="N24" s="137" t="s">
        <v>92</v>
      </c>
      <c r="P24" s="211" t="s">
        <v>135</v>
      </c>
    </row>
    <row r="25" spans="1:21" ht="21" customHeight="1" x14ac:dyDescent="0.3">
      <c r="B25" s="201" t="s">
        <v>99</v>
      </c>
      <c r="C25" s="201">
        <f>COUNT(B10:B15)</f>
        <v>6</v>
      </c>
      <c r="D25" s="204"/>
      <c r="N25" s="212" t="s">
        <v>93</v>
      </c>
      <c r="P25" s="213" t="s">
        <v>136</v>
      </c>
    </row>
    <row r="26" spans="1:21" ht="21" customHeight="1" x14ac:dyDescent="0.2">
      <c r="B26" s="201" t="s">
        <v>100</v>
      </c>
      <c r="C26" s="204">
        <f>SLOPE(C10:C15,B10:B15)</f>
        <v>0.3692307692307692</v>
      </c>
      <c r="D26" s="214"/>
      <c r="E26" s="212"/>
      <c r="F26" s="133"/>
      <c r="G26" s="133"/>
      <c r="H26" s="133"/>
      <c r="I26" s="133"/>
      <c r="J26" s="133"/>
      <c r="N26" s="133"/>
      <c r="O26" s="133"/>
      <c r="P26" s="133"/>
      <c r="Q26" s="133"/>
      <c r="R26" s="133"/>
    </row>
    <row r="27" spans="1:21" ht="21" customHeight="1" x14ac:dyDescent="0.2">
      <c r="B27" s="201" t="s">
        <v>101</v>
      </c>
      <c r="C27" s="204">
        <f>INTERCEPT(C10:C15,B10:B15)</f>
        <v>2.9000000000000004</v>
      </c>
      <c r="D27" s="214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21" ht="21" customHeight="1" x14ac:dyDescent="0.2">
      <c r="B28" s="201" t="s">
        <v>102</v>
      </c>
      <c r="C28" s="135">
        <v>1</v>
      </c>
      <c r="D28" s="133"/>
      <c r="E28" s="133"/>
      <c r="F28" s="133"/>
      <c r="G28" s="133"/>
      <c r="H28" s="133"/>
      <c r="I28" s="133"/>
      <c r="J28" s="133"/>
      <c r="K28" s="215"/>
      <c r="L28" s="133"/>
      <c r="M28" s="133"/>
      <c r="N28" s="133"/>
      <c r="O28" s="133"/>
      <c r="P28" s="133"/>
      <c r="Q28" s="133"/>
      <c r="R28" s="133"/>
    </row>
    <row r="29" spans="1:21" ht="21" customHeight="1" x14ac:dyDescent="0.2">
      <c r="K29" s="133"/>
      <c r="L29" s="133"/>
      <c r="M29" s="133"/>
      <c r="S29" s="133"/>
    </row>
    <row r="30" spans="1:21" ht="21" customHeight="1" x14ac:dyDescent="0.2">
      <c r="S30" s="133"/>
    </row>
    <row r="31" spans="1:21" ht="21" customHeight="1" x14ac:dyDescent="0.2">
      <c r="S31" s="133"/>
    </row>
  </sheetData>
  <mergeCells count="7">
    <mergeCell ref="U22:U23"/>
    <mergeCell ref="T22:T23"/>
    <mergeCell ref="H6:I6"/>
    <mergeCell ref="B5:C5"/>
    <mergeCell ref="N5:R5"/>
    <mergeCell ref="E5:F5"/>
    <mergeCell ref="H5:I5"/>
  </mergeCells>
  <phoneticPr fontId="0" type="noConversion"/>
  <hyperlinks>
    <hyperlink ref="F3" location="contents" display="Contents"/>
    <hyperlink ref="P3" location="contents" display="Contents"/>
  </hyperlinks>
  <pageMargins left="0.39370078740157483" right="0.39370078740157483" top="0.78740157480314965" bottom="0.59055118110236227" header="0.51181102362204722" footer="0.51181102362204722"/>
  <pageSetup paperSize="9" scale="80" orientation="landscape" r:id="rId1"/>
  <headerFooter alignWithMargins="0"/>
  <rowBreaks count="1" manualBreakCount="1">
    <brk id="27" max="16383" man="1"/>
  </rowBreaks>
  <ignoredErrors>
    <ignoredError sqref="C21 C25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3553" r:id="rId4" name="Scroll Bar 1041">
              <controlPr defaultSize="0" autoPict="0">
                <anchor moveWithCells="1" sizeWithCells="1">
                  <from>
                    <xdr:col>22</xdr:col>
                    <xdr:colOff>742950</xdr:colOff>
                    <xdr:row>9</xdr:row>
                    <xdr:rowOff>200025</xdr:rowOff>
                  </from>
                  <to>
                    <xdr:col>22</xdr:col>
                    <xdr:colOff>914400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54" r:id="rId5" name="Scroll Bar 1042">
              <controlPr defaultSize="0" autoPict="0">
                <anchor moveWithCells="1" sizeWithCells="1">
                  <from>
                    <xdr:col>20</xdr:col>
                    <xdr:colOff>466725</xdr:colOff>
                    <xdr:row>13</xdr:row>
                    <xdr:rowOff>47625</xdr:rowOff>
                  </from>
                  <to>
                    <xdr:col>21</xdr:col>
                    <xdr:colOff>247650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42"/>
  <sheetViews>
    <sheetView showGridLines="0" topLeftCell="A10" zoomScale="95" workbookViewId="0">
      <selection activeCell="E33" sqref="E33"/>
    </sheetView>
  </sheetViews>
  <sheetFormatPr baseColWidth="10" defaultRowHeight="21" customHeight="1" x14ac:dyDescent="0.25"/>
  <cols>
    <col min="1" max="1" width="0.1796875" style="36" customWidth="1"/>
    <col min="2" max="2" width="12" style="36" customWidth="1"/>
    <col min="3" max="4" width="11" style="36" customWidth="1"/>
    <col min="5" max="6" width="11.453125" style="36" customWidth="1"/>
    <col min="7" max="8" width="11" style="36" customWidth="1"/>
    <col min="9" max="9" width="15.08984375" style="36" customWidth="1"/>
    <col min="10" max="10" width="8.54296875" style="36" customWidth="1"/>
    <col min="11" max="11" width="7.453125" style="36" customWidth="1"/>
    <col min="12" max="13" width="1.6328125" style="36" customWidth="1"/>
    <col min="14" max="14" width="12.26953125" style="36" bestFit="1" customWidth="1"/>
    <col min="15" max="16384" width="10.90625" style="36"/>
  </cols>
  <sheetData>
    <row r="3" spans="1:13" s="5" customFormat="1" ht="21" customHeight="1" x14ac:dyDescent="0.25">
      <c r="A3" s="2"/>
      <c r="B3" s="69" t="s">
        <v>12</v>
      </c>
      <c r="C3" s="33"/>
      <c r="D3" s="32"/>
      <c r="E3" s="32"/>
      <c r="F3" s="32"/>
      <c r="G3" s="32"/>
      <c r="H3" s="32"/>
      <c r="I3" s="32"/>
      <c r="J3" s="32"/>
      <c r="K3" s="32"/>
    </row>
    <row r="5" spans="1:13" ht="21" customHeight="1" x14ac:dyDescent="0.25">
      <c r="C5" s="50" t="s">
        <v>13</v>
      </c>
      <c r="E5" s="50" t="s">
        <v>81</v>
      </c>
      <c r="I5" s="50" t="s">
        <v>71</v>
      </c>
    </row>
    <row r="6" spans="1:13" ht="21" customHeight="1" x14ac:dyDescent="0.25">
      <c r="D6" s="70"/>
      <c r="F6" s="70"/>
    </row>
    <row r="7" spans="1:13" ht="21" customHeight="1" x14ac:dyDescent="0.25">
      <c r="C7" s="36" t="s">
        <v>114</v>
      </c>
    </row>
    <row r="8" spans="1:13" ht="21" customHeight="1" x14ac:dyDescent="0.25">
      <c r="B8" s="116"/>
      <c r="C8" s="276" t="s">
        <v>113</v>
      </c>
      <c r="D8" s="277"/>
      <c r="E8" s="132" t="s">
        <v>14</v>
      </c>
      <c r="F8" s="274" t="s">
        <v>120</v>
      </c>
      <c r="G8" s="275"/>
      <c r="H8" s="109"/>
      <c r="I8" s="71" t="s">
        <v>78</v>
      </c>
      <c r="J8" s="71" t="s">
        <v>106</v>
      </c>
      <c r="L8" s="72"/>
      <c r="M8" s="73"/>
    </row>
    <row r="9" spans="1:13" ht="21" customHeight="1" x14ac:dyDescent="0.25">
      <c r="B9" s="117" t="s">
        <v>79</v>
      </c>
      <c r="C9" s="118">
        <f>L9*G9*8/600-2*G9</f>
        <v>1.2946859903381647</v>
      </c>
      <c r="D9" s="119" t="s">
        <v>118</v>
      </c>
      <c r="E9" s="131" t="s">
        <v>127</v>
      </c>
      <c r="F9" s="110" t="s">
        <v>116</v>
      </c>
      <c r="G9" s="111">
        <f>INTERCEPT(C14:C22,B14:B22)</f>
        <v>1.2946859903381647</v>
      </c>
      <c r="H9" s="112" t="s">
        <v>104</v>
      </c>
      <c r="I9" s="98">
        <f>CORREL(B14:B22,C14:C22)^2</f>
        <v>0.87927445225581891</v>
      </c>
      <c r="J9" s="99">
        <f>SQRT(I9)</f>
        <v>0.93769635397383244</v>
      </c>
      <c r="L9" s="36">
        <v>225</v>
      </c>
    </row>
    <row r="10" spans="1:13" ht="21" customHeight="1" x14ac:dyDescent="0.25">
      <c r="B10" s="120"/>
      <c r="C10" s="121">
        <f>IF(G10&gt;=0,TAN((L10/2)*PI()/180),TAN((-L10/2)*PI()/180))</f>
        <v>0.83909963117727993</v>
      </c>
      <c r="D10" s="122" t="s">
        <v>119</v>
      </c>
      <c r="F10" s="113"/>
      <c r="G10" s="114">
        <f>SLOPE(C14:C22,B14:B22)</f>
        <v>0.82246376811594191</v>
      </c>
      <c r="H10" s="115" t="s">
        <v>105</v>
      </c>
      <c r="J10" s="99"/>
      <c r="L10" s="36">
        <v>80</v>
      </c>
    </row>
    <row r="11" spans="1:13" ht="21" customHeight="1" x14ac:dyDescent="0.25">
      <c r="J11" s="99"/>
    </row>
    <row r="12" spans="1:13" s="73" customFormat="1" ht="21" customHeight="1" x14ac:dyDescent="0.35">
      <c r="B12" s="81" t="s">
        <v>0</v>
      </c>
      <c r="C12" s="81" t="s">
        <v>1</v>
      </c>
      <c r="D12" s="123" t="s">
        <v>121</v>
      </c>
      <c r="E12" s="124" t="s">
        <v>122</v>
      </c>
      <c r="F12" s="126" t="s">
        <v>124</v>
      </c>
      <c r="G12" s="127" t="s">
        <v>125</v>
      </c>
      <c r="H12" s="125" t="s">
        <v>123</v>
      </c>
      <c r="I12" s="82" t="s">
        <v>117</v>
      </c>
      <c r="J12" s="128" t="s">
        <v>126</v>
      </c>
    </row>
    <row r="13" spans="1:13" s="75" customFormat="1" ht="21" customHeight="1" x14ac:dyDescent="0.25">
      <c r="B13" s="91">
        <v>0</v>
      </c>
      <c r="C13" s="91"/>
      <c r="D13" s="80">
        <f>D14</f>
        <v>6.7777777777777777</v>
      </c>
      <c r="E13" s="80"/>
      <c r="F13" s="80"/>
      <c r="G13" s="80"/>
      <c r="H13" s="93">
        <f t="shared" ref="H13:H22" si="0">C$9+C$10*$B13</f>
        <v>1.2946859903381647</v>
      </c>
      <c r="I13" s="80"/>
      <c r="J13" s="80"/>
    </row>
    <row r="14" spans="1:13" ht="21" customHeight="1" x14ac:dyDescent="0.25">
      <c r="B14" s="91">
        <v>1</v>
      </c>
      <c r="C14" s="91">
        <v>3</v>
      </c>
      <c r="D14" s="80">
        <f t="shared" ref="D14:D22" si="1">$C$23/COUNT($C$14:$C$22)</f>
        <v>6.7777777777777777</v>
      </c>
      <c r="E14" s="80">
        <f t="shared" ref="E14:E22" si="2">G$9+G$10*$B14</f>
        <v>2.1171497584541066</v>
      </c>
      <c r="F14" s="79">
        <f t="shared" ref="F14:F22" si="3">(C14-D14)^2</f>
        <v>14.271604938271604</v>
      </c>
      <c r="G14" s="79">
        <f t="shared" ref="G14:G22" si="4">($C14-E14)^2</f>
        <v>0.77942454899764235</v>
      </c>
      <c r="H14" s="80">
        <f t="shared" si="0"/>
        <v>2.1337856215154445</v>
      </c>
      <c r="I14" s="80">
        <f t="shared" ref="I14:I22" si="5">$C14-H14</f>
        <v>0.86621437848455551</v>
      </c>
      <c r="J14" s="80">
        <f t="shared" ref="J14:J22" si="6">($C14-H14)^2</f>
        <v>0.75032734949338475</v>
      </c>
    </row>
    <row r="15" spans="1:13" ht="21" customHeight="1" x14ac:dyDescent="0.25">
      <c r="B15" s="91">
        <v>2</v>
      </c>
      <c r="C15" s="91">
        <v>2</v>
      </c>
      <c r="D15" s="80">
        <f t="shared" si="1"/>
        <v>6.7777777777777777</v>
      </c>
      <c r="E15" s="80">
        <f t="shared" si="2"/>
        <v>2.9396135265700485</v>
      </c>
      <c r="F15" s="79">
        <f t="shared" si="3"/>
        <v>22.827160493827158</v>
      </c>
      <c r="G15" s="79">
        <f t="shared" si="4"/>
        <v>0.88287357931340316</v>
      </c>
      <c r="H15" s="80">
        <f t="shared" si="0"/>
        <v>2.9728852526927243</v>
      </c>
      <c r="I15" s="80">
        <f t="shared" si="5"/>
        <v>-0.9728852526927243</v>
      </c>
      <c r="J15" s="80">
        <f t="shared" si="6"/>
        <v>0.94650571490698598</v>
      </c>
    </row>
    <row r="16" spans="1:13" ht="21" customHeight="1" x14ac:dyDescent="0.25">
      <c r="B16" s="91">
        <v>3</v>
      </c>
      <c r="C16" s="91">
        <v>6</v>
      </c>
      <c r="D16" s="80">
        <f t="shared" si="1"/>
        <v>6.7777777777777777</v>
      </c>
      <c r="E16" s="80">
        <f t="shared" si="2"/>
        <v>3.7620772946859904</v>
      </c>
      <c r="F16" s="79">
        <f t="shared" si="3"/>
        <v>0.60493827160493807</v>
      </c>
      <c r="G16" s="79">
        <f t="shared" si="4"/>
        <v>5.0082980349599753</v>
      </c>
      <c r="H16" s="80">
        <f t="shared" si="0"/>
        <v>3.8119848838700046</v>
      </c>
      <c r="I16" s="80">
        <f t="shared" si="5"/>
        <v>2.1880151161299954</v>
      </c>
      <c r="J16" s="80">
        <f t="shared" si="6"/>
        <v>4.7874101484133575</v>
      </c>
    </row>
    <row r="17" spans="1:14" ht="21" customHeight="1" x14ac:dyDescent="0.25">
      <c r="B17" s="91">
        <v>4</v>
      </c>
      <c r="C17" s="91">
        <v>2</v>
      </c>
      <c r="D17" s="80">
        <f t="shared" si="1"/>
        <v>6.7777777777777777</v>
      </c>
      <c r="E17" s="80">
        <f t="shared" si="2"/>
        <v>4.5845410628019323</v>
      </c>
      <c r="F17" s="79">
        <f t="shared" si="3"/>
        <v>22.827160493827158</v>
      </c>
      <c r="G17" s="79">
        <f t="shared" si="4"/>
        <v>6.6798525053093414</v>
      </c>
      <c r="H17" s="80">
        <f t="shared" si="0"/>
        <v>4.6510845150472839</v>
      </c>
      <c r="I17" s="80">
        <f t="shared" si="5"/>
        <v>-2.6510845150472839</v>
      </c>
      <c r="J17" s="80">
        <f t="shared" si="6"/>
        <v>7.0282491059234928</v>
      </c>
    </row>
    <row r="18" spans="1:14" ht="21" customHeight="1" x14ac:dyDescent="0.25">
      <c r="B18" s="91">
        <v>6</v>
      </c>
      <c r="C18" s="91">
        <v>5</v>
      </c>
      <c r="D18" s="80">
        <f t="shared" si="1"/>
        <v>6.7777777777777777</v>
      </c>
      <c r="E18" s="80">
        <f t="shared" si="2"/>
        <v>6.2294685990338161</v>
      </c>
      <c r="F18" s="79">
        <f t="shared" si="3"/>
        <v>3.1604938271604937</v>
      </c>
      <c r="G18" s="79">
        <f t="shared" si="4"/>
        <v>1.5115930360101746</v>
      </c>
      <c r="H18" s="80">
        <f t="shared" si="0"/>
        <v>6.3292837774018444</v>
      </c>
      <c r="I18" s="80">
        <f t="shared" si="5"/>
        <v>-1.3292837774018444</v>
      </c>
      <c r="J18" s="80">
        <f t="shared" si="6"/>
        <v>1.7669953608637163</v>
      </c>
    </row>
    <row r="19" spans="1:14" ht="21" customHeight="1" x14ac:dyDescent="0.25">
      <c r="B19" s="91">
        <v>7</v>
      </c>
      <c r="C19" s="91">
        <v>8</v>
      </c>
      <c r="D19" s="80">
        <f t="shared" si="1"/>
        <v>6.7777777777777777</v>
      </c>
      <c r="E19" s="80">
        <f t="shared" si="2"/>
        <v>7.0519323671497585</v>
      </c>
      <c r="F19" s="79">
        <f t="shared" si="3"/>
        <v>1.4938271604938274</v>
      </c>
      <c r="G19" s="79">
        <f t="shared" si="4"/>
        <v>0.89883223645826038</v>
      </c>
      <c r="H19" s="80">
        <f t="shared" si="0"/>
        <v>7.1683834085791238</v>
      </c>
      <c r="I19" s="80">
        <f t="shared" si="5"/>
        <v>0.83161659142087618</v>
      </c>
      <c r="J19" s="80">
        <f t="shared" si="6"/>
        <v>0.69158615512647648</v>
      </c>
    </row>
    <row r="20" spans="1:14" ht="21" customHeight="1" x14ac:dyDescent="0.25">
      <c r="B20" s="91">
        <v>10</v>
      </c>
      <c r="C20" s="91">
        <v>10</v>
      </c>
      <c r="D20" s="80">
        <f t="shared" si="1"/>
        <v>6.7777777777777777</v>
      </c>
      <c r="E20" s="80">
        <f t="shared" si="2"/>
        <v>9.5193236714975829</v>
      </c>
      <c r="F20" s="79">
        <f t="shared" si="3"/>
        <v>10.382716049382717</v>
      </c>
      <c r="G20" s="79">
        <f t="shared" si="4"/>
        <v>0.23104973278256363</v>
      </c>
      <c r="H20" s="80">
        <f t="shared" si="0"/>
        <v>9.6856823021109637</v>
      </c>
      <c r="I20" s="80">
        <f t="shared" si="5"/>
        <v>0.3143176978890363</v>
      </c>
      <c r="J20" s="80">
        <f t="shared" si="6"/>
        <v>9.8795615206263496E-2</v>
      </c>
    </row>
    <row r="21" spans="1:14" ht="21" customHeight="1" x14ac:dyDescent="0.25">
      <c r="B21" s="91">
        <v>12</v>
      </c>
      <c r="C21" s="91">
        <v>12</v>
      </c>
      <c r="D21" s="80">
        <f t="shared" si="1"/>
        <v>6.7777777777777777</v>
      </c>
      <c r="E21" s="80">
        <f t="shared" si="2"/>
        <v>11.164251207729468</v>
      </c>
      <c r="F21" s="79">
        <f t="shared" si="3"/>
        <v>27.271604938271604</v>
      </c>
      <c r="G21" s="79">
        <f t="shared" si="4"/>
        <v>0.69847604378165362</v>
      </c>
      <c r="H21" s="80">
        <f t="shared" si="0"/>
        <v>11.363881564465524</v>
      </c>
      <c r="I21" s="80">
        <f t="shared" si="5"/>
        <v>0.63611843553447578</v>
      </c>
      <c r="J21" s="80">
        <f t="shared" si="6"/>
        <v>0.40464666402682903</v>
      </c>
    </row>
    <row r="22" spans="1:14" ht="21" customHeight="1" x14ac:dyDescent="0.25">
      <c r="B22" s="92">
        <v>15</v>
      </c>
      <c r="C22" s="92">
        <v>13</v>
      </c>
      <c r="D22" s="83">
        <f t="shared" si="1"/>
        <v>6.7777777777777777</v>
      </c>
      <c r="E22" s="83">
        <f t="shared" si="2"/>
        <v>13.631642512077294</v>
      </c>
      <c r="F22" s="84">
        <f t="shared" si="3"/>
        <v>38.716049382716051</v>
      </c>
      <c r="G22" s="84">
        <f t="shared" si="4"/>
        <v>0.39897226306331413</v>
      </c>
      <c r="H22" s="83">
        <f t="shared" si="0"/>
        <v>13.881180457997363</v>
      </c>
      <c r="I22" s="83">
        <f t="shared" si="5"/>
        <v>-0.88118045799736322</v>
      </c>
      <c r="J22" s="83">
        <f t="shared" si="6"/>
        <v>0.77647899955644284</v>
      </c>
    </row>
    <row r="23" spans="1:14" s="73" customFormat="1" ht="21" customHeight="1" x14ac:dyDescent="0.25">
      <c r="B23" s="78" t="s">
        <v>80</v>
      </c>
      <c r="C23" s="91">
        <f t="shared" ref="C23:J23" si="7">SUM(C14:C22)</f>
        <v>61</v>
      </c>
      <c r="D23" s="107">
        <f t="shared" si="7"/>
        <v>61</v>
      </c>
      <c r="E23" s="108">
        <f t="shared" si="7"/>
        <v>61</v>
      </c>
      <c r="F23" s="96">
        <f t="shared" si="7"/>
        <v>141.55555555555554</v>
      </c>
      <c r="G23" s="104">
        <f t="shared" si="7"/>
        <v>17.089371980676329</v>
      </c>
      <c r="H23" s="105">
        <f t="shared" si="7"/>
        <v>61.998151783680271</v>
      </c>
      <c r="I23" s="80">
        <f t="shared" si="7"/>
        <v>-0.99815178368027668</v>
      </c>
      <c r="J23" s="105">
        <f t="shared" si="7"/>
        <v>17.250995113516947</v>
      </c>
    </row>
    <row r="24" spans="1:14" ht="21" customHeight="1" x14ac:dyDescent="0.25">
      <c r="C24" s="77"/>
      <c r="F24" s="36" t="s">
        <v>68</v>
      </c>
      <c r="G24" s="97">
        <f>(1-I9)*F23</f>
        <v>17.089371980676301</v>
      </c>
      <c r="H24" s="36" t="s">
        <v>107</v>
      </c>
      <c r="J24" s="74"/>
    </row>
    <row r="26" spans="1:14" ht="21" customHeight="1" x14ac:dyDescent="0.25">
      <c r="F26" s="36" t="s">
        <v>66</v>
      </c>
      <c r="G26" s="79">
        <f>F23-G23</f>
        <v>124.46618357487921</v>
      </c>
    </row>
    <row r="27" spans="1:14" ht="21" customHeight="1" x14ac:dyDescent="0.25">
      <c r="F27" s="36" t="s">
        <v>108</v>
      </c>
      <c r="G27" s="106">
        <f>G26/F23</f>
        <v>0.87927445225581868</v>
      </c>
      <c r="H27" s="36" t="s">
        <v>115</v>
      </c>
    </row>
    <row r="30" spans="1:14" s="76" customFormat="1" ht="21" customHeight="1" x14ac:dyDescent="0.25">
      <c r="A30" s="75"/>
      <c r="B30" s="76" t="s">
        <v>85</v>
      </c>
      <c r="L30" s="75"/>
      <c r="M30" s="75"/>
      <c r="N30" s="75"/>
    </row>
    <row r="32" spans="1:14" ht="21" customHeight="1" x14ac:dyDescent="0.25">
      <c r="C32" s="50" t="s">
        <v>13</v>
      </c>
      <c r="E32" s="50" t="s">
        <v>81</v>
      </c>
      <c r="I32" s="50" t="s">
        <v>71</v>
      </c>
    </row>
    <row r="33" spans="2:8" ht="21" customHeight="1" x14ac:dyDescent="0.25">
      <c r="D33" s="70"/>
      <c r="F33" s="70"/>
    </row>
    <row r="34" spans="2:8" ht="21" customHeight="1" x14ac:dyDescent="0.25">
      <c r="B34" s="36" t="s">
        <v>82</v>
      </c>
      <c r="D34" s="70"/>
      <c r="F34" s="70"/>
    </row>
    <row r="35" spans="2:8" ht="21" customHeight="1" x14ac:dyDescent="0.25">
      <c r="C35" s="36" t="s">
        <v>83</v>
      </c>
      <c r="F35" s="70"/>
    </row>
    <row r="36" spans="2:8" ht="21" customHeight="1" x14ac:dyDescent="0.25">
      <c r="C36" s="36" t="s">
        <v>84</v>
      </c>
    </row>
    <row r="37" spans="2:8" ht="21" customHeight="1" x14ac:dyDescent="0.25"/>
    <row r="38" spans="2:8" ht="21" customHeight="1" x14ac:dyDescent="0.25">
      <c r="C38" s="282" t="s">
        <v>15</v>
      </c>
      <c r="D38" s="283"/>
      <c r="E38" s="284"/>
      <c r="F38" s="290" t="s">
        <v>14</v>
      </c>
      <c r="G38" s="288" t="s">
        <v>11</v>
      </c>
      <c r="H38" s="278" t="s">
        <v>113</v>
      </c>
    </row>
    <row r="39" spans="2:8" ht="21" customHeight="1" x14ac:dyDescent="0.25">
      <c r="C39" s="285"/>
      <c r="D39" s="286"/>
      <c r="E39" s="287"/>
      <c r="F39" s="291"/>
      <c r="G39" s="289"/>
      <c r="H39" s="279"/>
    </row>
    <row r="40" spans="2:8" ht="21" customHeight="1" x14ac:dyDescent="0.25">
      <c r="C40" s="292" t="s">
        <v>16</v>
      </c>
      <c r="D40" s="293"/>
      <c r="E40" s="88" t="s">
        <v>9</v>
      </c>
      <c r="F40" s="85">
        <f>AVERAGE(C14:C22)</f>
        <v>6.7777777777777777</v>
      </c>
      <c r="G40" s="85">
        <f>G9</f>
        <v>1.2946859903381647</v>
      </c>
      <c r="H40" s="85">
        <f>C9</f>
        <v>1.2946859903381647</v>
      </c>
    </row>
    <row r="41" spans="2:8" ht="21" customHeight="1" x14ac:dyDescent="0.25">
      <c r="C41" s="294"/>
      <c r="D41" s="295"/>
      <c r="E41" s="89" t="s">
        <v>10</v>
      </c>
      <c r="F41" s="86">
        <v>0</v>
      </c>
      <c r="G41" s="86">
        <f>G10</f>
        <v>0.82246376811594191</v>
      </c>
      <c r="H41" s="86">
        <f>C10</f>
        <v>0.83909963117727993</v>
      </c>
    </row>
    <row r="42" spans="2:8" ht="21" customHeight="1" x14ac:dyDescent="0.25">
      <c r="C42" s="280" t="s">
        <v>86</v>
      </c>
      <c r="D42" s="281"/>
      <c r="E42" s="90"/>
      <c r="F42" s="130">
        <f>(COUNT(C14:C22)-1)*VAR(C14:C22)</f>
        <v>141.55555555555554</v>
      </c>
      <c r="G42" s="87">
        <f>G23</f>
        <v>17.089371980676329</v>
      </c>
      <c r="H42" s="129">
        <f>J23</f>
        <v>17.250995113516947</v>
      </c>
    </row>
  </sheetData>
  <mergeCells count="8">
    <mergeCell ref="F8:G8"/>
    <mergeCell ref="C8:D8"/>
    <mergeCell ref="H38:H39"/>
    <mergeCell ref="C42:D42"/>
    <mergeCell ref="C38:E39"/>
    <mergeCell ref="G38:G39"/>
    <mergeCell ref="F38:F39"/>
    <mergeCell ref="C40:D41"/>
  </mergeCells>
  <phoneticPr fontId="0" type="noConversion"/>
  <hyperlinks>
    <hyperlink ref="C5" location="opt_anpass" display="Optisches Anpassen"/>
    <hyperlink ref="E5" location="verf_anpass" display="Verbessern mit Mehrfachoperation"/>
    <hyperlink ref="C32" location="opt_anpass" display="Optisches Anpassen"/>
    <hyperlink ref="I5" location="contents" display="Contents"/>
    <hyperlink ref="I32" location="contents" display="Contents"/>
    <hyperlink ref="E32" location="verf_anpass" display="Verbessern mit Mehrfachoperation"/>
  </hyperlinks>
  <pageMargins left="0.39370078740157483" right="0.39370078740157483" top="0.78740157480314965" bottom="0.59055118110236227" header="0.51181102362204722" footer="0.51181102362204722"/>
  <pageSetup paperSize="9" scale="80" orientation="landscape" horizontalDpi="200" verticalDpi="200" r:id="rId1"/>
  <headerFooter alignWithMargins="0"/>
  <ignoredErrors>
    <ignoredError sqref="G9:G10 I9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337" r:id="rId4" name="Scroll Bar 1">
              <controlPr defaultSize="0" autoPict="0">
                <anchor moveWithCells="1">
                  <from>
                    <xdr:col>2</xdr:col>
                    <xdr:colOff>1076325</xdr:colOff>
                    <xdr:row>8</xdr:row>
                    <xdr:rowOff>0</xdr:rowOff>
                  </from>
                  <to>
                    <xdr:col>3</xdr:col>
                    <xdr:colOff>857250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38" r:id="rId5" name="Scroll Bar 2">
              <controlPr defaultSize="0" autoPict="0" altText="Select b">
                <anchor moveWithCells="1">
                  <from>
                    <xdr:col>2</xdr:col>
                    <xdr:colOff>1076325</xdr:colOff>
                    <xdr:row>9</xdr:row>
                    <xdr:rowOff>9525</xdr:rowOff>
                  </from>
                  <to>
                    <xdr:col>3</xdr:col>
                    <xdr:colOff>857250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15</vt:i4>
      </vt:variant>
    </vt:vector>
  </HeadingPairs>
  <TitlesOfParts>
    <vt:vector size="20" baseType="lpstr">
      <vt:lpstr>Contents</vt:lpstr>
      <vt:lpstr>Scatterplots &amp; R</vt:lpstr>
      <vt:lpstr>Prediction &amp; correlation</vt:lpstr>
      <vt:lpstr>R^2 Reduction_of_errors</vt:lpstr>
      <vt:lpstr>Regr_interactive</vt:lpstr>
      <vt:lpstr>_r2_reduction</vt:lpstr>
      <vt:lpstr>Additive_Beziehung</vt:lpstr>
      <vt:lpstr>additivity2</vt:lpstr>
      <vt:lpstr>contents</vt:lpstr>
      <vt:lpstr>Einfache_Vorhersage</vt:lpstr>
      <vt:lpstr>Für_jeden_Punkt__Additive_Beziehung</vt:lpstr>
      <vt:lpstr>Lineare_Vorhersage</vt:lpstr>
      <vt:lpstr>Regr_interactive!opt_anpass</vt:lpstr>
      <vt:lpstr>opt_anpass</vt:lpstr>
      <vt:lpstr>scatter1</vt:lpstr>
      <vt:lpstr>scatter2</vt:lpstr>
      <vt:lpstr>'R^2 Reduction_of_errors'!summofsquares</vt:lpstr>
      <vt:lpstr>Regr_interactive!verf_anpass</vt:lpstr>
      <vt:lpstr>verf_anpass</vt:lpstr>
      <vt:lpstr>Vergleich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Borovcnik</dc:creator>
  <cp:lastModifiedBy>mborov</cp:lastModifiedBy>
  <cp:lastPrinted>2011-01-30T16:03:48Z</cp:lastPrinted>
  <dcterms:created xsi:type="dcterms:W3CDTF">2005-11-03T16:27:05Z</dcterms:created>
  <dcterms:modified xsi:type="dcterms:W3CDTF">2011-10-10T16:28:14Z</dcterms:modified>
</cp:coreProperties>
</file>